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ha\Downloads\"/>
    </mc:Choice>
  </mc:AlternateContent>
  <xr:revisionPtr revIDLastSave="0" documentId="8_{829DEF6B-8A2A-40CD-97A9-DCA8C689FF54}" xr6:coauthVersionLast="47" xr6:coauthVersionMax="47" xr10:uidLastSave="{00000000-0000-0000-0000-000000000000}"/>
  <bookViews>
    <workbookView xWindow="-110" yWindow="-110" windowWidth="24220" windowHeight="15500" xr2:uid="{26556D24-D4BF-7F42-A09E-BBAB9A26F04C}"/>
  </bookViews>
  <sheets>
    <sheet name="Instructions" sheetId="7" r:id="rId1"/>
    <sheet name="Dashboard" sheetId="1" r:id="rId2"/>
    <sheet name="Entries" sheetId="2" r:id="rId3"/>
    <sheet name="Monthly Breakdowns" sheetId="4" r:id="rId4"/>
  </sheets>
  <definedNames>
    <definedName name="CIQWBGuid" hidden="1">"07c9ffbb-8327-4752-8670-ede7dfbdba58"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45200.9016550926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Dashboard!$B$2:$O$34</definedName>
    <definedName name="_xlnm.Print_Area" localSheetId="2">Entries!$B$2:$G$7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F5" i="2"/>
  <c r="C4" i="1"/>
  <c r="C5" i="1" s="1"/>
  <c r="L29" i="1"/>
  <c r="L28" i="1"/>
  <c r="E28" i="1" a="1"/>
  <c r="E28" i="1" s="1"/>
  <c r="F28" i="1" s="1"/>
  <c r="B28" i="1" a="1"/>
  <c r="C30" i="1" s="1"/>
  <c r="C4" i="4" a="1"/>
  <c r="C4" i="4" s="1"/>
  <c r="D4" i="4" a="1"/>
  <c r="D4" i="4" s="1"/>
  <c r="J30" i="2"/>
  <c r="J44" i="2"/>
  <c r="L30" i="1" l="1"/>
  <c r="F30" i="1"/>
  <c r="F31" i="1"/>
  <c r="B28" i="1"/>
  <c r="C28" i="1" s="1"/>
  <c r="C29" i="1"/>
  <c r="F29" i="1"/>
  <c r="F32" i="1"/>
  <c r="F33" i="1"/>
  <c r="C21" i="1" l="1"/>
  <c r="C19" i="1"/>
  <c r="C17" i="1"/>
  <c r="C15" i="1"/>
  <c r="O20" i="1"/>
  <c r="O18" i="1"/>
  <c r="O16" i="1"/>
  <c r="O14" i="1"/>
  <c r="F19" i="1"/>
  <c r="F15" i="1"/>
  <c r="L20" i="1"/>
  <c r="L18" i="1"/>
  <c r="L16" i="1"/>
  <c r="L14" i="1"/>
  <c r="F17" i="1"/>
  <c r="F20" i="1"/>
  <c r="F18" i="1"/>
  <c r="F16" i="1"/>
  <c r="F14" i="1"/>
  <c r="F21" i="1"/>
  <c r="C20" i="1"/>
  <c r="C18" i="1"/>
  <c r="C16" i="1"/>
  <c r="C14" i="1"/>
  <c r="B4" i="4" a="1"/>
  <c r="B4" i="4" s="1"/>
  <c r="H7" i="4" s="1"/>
  <c r="O21" i="1"/>
  <c r="O19" i="1"/>
  <c r="O17" i="1"/>
  <c r="O15" i="1"/>
  <c r="L21" i="1"/>
  <c r="L19" i="1"/>
  <c r="L17" i="1"/>
  <c r="L15" i="1"/>
  <c r="L12" i="1"/>
  <c r="O12" i="1"/>
  <c r="F12" i="1"/>
  <c r="C12" i="1"/>
  <c r="O13" i="1"/>
  <c r="L13" i="1"/>
  <c r="F13" i="1"/>
  <c r="C13" i="1"/>
  <c r="O11" i="1"/>
  <c r="L11" i="1"/>
  <c r="F11" i="1"/>
  <c r="C11" i="1"/>
  <c r="E4" i="4" a="1"/>
  <c r="E4" i="4" s="1"/>
  <c r="O10" i="1"/>
  <c r="L10" i="1"/>
  <c r="C31" i="1"/>
  <c r="C32" i="1" s="1"/>
  <c r="F10" i="1"/>
  <c r="C10" i="1"/>
  <c r="F34" i="1"/>
  <c r="F23" i="1" l="1"/>
  <c r="O23" i="1"/>
  <c r="L23" i="1"/>
  <c r="I20" i="1"/>
  <c r="I11" i="1"/>
  <c r="I18" i="1"/>
  <c r="I16" i="1"/>
  <c r="I14" i="1"/>
  <c r="H14" i="4"/>
  <c r="H8" i="4"/>
  <c r="H6" i="4"/>
  <c r="H11" i="4"/>
  <c r="I15" i="1"/>
  <c r="I17" i="1"/>
  <c r="H12" i="4"/>
  <c r="H9" i="4"/>
  <c r="H13" i="4"/>
  <c r="I19" i="1"/>
  <c r="H10" i="4"/>
  <c r="I21" i="1"/>
  <c r="I12" i="1"/>
  <c r="I13" i="1"/>
  <c r="C23" i="1"/>
  <c r="I10" i="1"/>
  <c r="C22" i="1"/>
  <c r="F4" i="1" s="1"/>
  <c r="F22" i="1"/>
  <c r="F5" i="1" s="1"/>
  <c r="O22" i="1"/>
  <c r="O28" i="1" s="1"/>
  <c r="L22" i="1"/>
  <c r="I5" i="1" s="1"/>
  <c r="H18" i="4" l="1"/>
  <c r="H17" i="4"/>
  <c r="I22" i="1"/>
  <c r="I23" i="1"/>
  <c r="I4" i="1" l="1"/>
  <c r="I2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<sst xmlns="http://schemas.openxmlformats.org/spreadsheetml/2006/main" count="194" uniqueCount="87">
  <si>
    <t>Month</t>
  </si>
  <si>
    <t>Date</t>
  </si>
  <si>
    <t>Category</t>
  </si>
  <si>
    <t>Amount</t>
  </si>
  <si>
    <t>Side Hustle</t>
  </si>
  <si>
    <t>Income</t>
  </si>
  <si>
    <t>Rent</t>
  </si>
  <si>
    <t>Transport</t>
  </si>
  <si>
    <t>Other</t>
  </si>
  <si>
    <t>Expense</t>
  </si>
  <si>
    <t>Groceries</t>
  </si>
  <si>
    <t>Year to Date Category Breakdown</t>
  </si>
  <si>
    <t>Year to Date Monthly Breakdown</t>
  </si>
  <si>
    <t>Income &amp; Expense Entries</t>
  </si>
  <si>
    <t>Paycheck</t>
  </si>
  <si>
    <t>Receivable</t>
  </si>
  <si>
    <t>Notes</t>
  </si>
  <si>
    <t>Savings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</si>
  <si>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</si>
  <si>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</si>
  <si>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</si>
  <si>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</si>
  <si>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</si>
  <si>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</si>
  <si>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</si>
  <si>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</si>
  <si>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</si>
  <si>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</si>
  <si>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</si>
  <si>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</si>
  <si>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</si>
  <si>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Average</t>
  </si>
  <si>
    <t>Current Date:</t>
  </si>
  <si>
    <t>% of Month:</t>
  </si>
  <si>
    <t>Personal Cash Flows Dashboard</t>
  </si>
  <si>
    <t>Investing Activity</t>
  </si>
  <si>
    <t>IRA</t>
  </si>
  <si>
    <t>Investment</t>
  </si>
  <si>
    <t>Taxable</t>
  </si>
  <si>
    <t>Credit Card</t>
  </si>
  <si>
    <t>HYSA Activity</t>
  </si>
  <si>
    <t>HYSA</t>
  </si>
  <si>
    <t>Savings Transfer</t>
  </si>
  <si>
    <t>Invest. Sale</t>
  </si>
  <si>
    <t>Leisure</t>
  </si>
  <si>
    <t>Total Savings:</t>
  </si>
  <si>
    <t>Total Investing:</t>
  </si>
  <si>
    <t>Total Income:</t>
  </si>
  <si>
    <t>Total Expenses:</t>
  </si>
  <si>
    <t>Outstanding Payables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</si>
  <si>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</si>
  <si>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</si>
  <si>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</si>
  <si>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</si>
  <si>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</si>
  <si>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</si>
  <si>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</si>
  <si>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</si>
  <si>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</si>
  <si>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description</t>
  </si>
  <si>
    <t>Outstanding Receivables</t>
  </si>
  <si>
    <t>Item 1</t>
  </si>
  <si>
    <t>Cash Flow Type</t>
  </si>
  <si>
    <t>Monthly Expenses</t>
  </si>
  <si>
    <t>Expenses</t>
  </si>
  <si>
    <t>Percent Breakdown</t>
  </si>
  <si>
    <t>Make sure the HYSA balances out (i.e. isn't negative) if you decide to withdraw all the funds, including the interest earned, since it isn't computed on this file</t>
  </si>
  <si>
    <t>You balance the HYSA by entering in a receivable and then transferring it to the HYSA</t>
  </si>
  <si>
    <t>2. Write the transaction amount (for example, I got a paycheck for 150$, so I will type '150')</t>
  </si>
  <si>
    <t xml:space="preserve">   &lt; Change between months to get a summary of your transactions for that period</t>
  </si>
  <si>
    <t xml:space="preserve">   &lt; This chart will populate when you've added any transactions into your 'entries' tab</t>
  </si>
  <si>
    <r>
      <rPr>
        <sz val="14"/>
        <color rgb="FF1A1C1D"/>
        <rFont val="Arial"/>
        <family val="2"/>
      </rPr>
      <t>Instructions for this</t>
    </r>
    <r>
      <rPr>
        <b/>
        <sz val="14"/>
        <color rgb="FF1A1C1D"/>
        <rFont val="Arial"/>
        <family val="2"/>
      </rPr>
      <t xml:space="preserve"> Budgeting Tool:</t>
    </r>
  </si>
  <si>
    <t>Frequently Asked Questions:</t>
  </si>
  <si>
    <r>
      <rPr>
        <i/>
        <sz val="11"/>
        <color theme="2" tint="-0.499984740745262"/>
        <rFont val="Calibri"/>
        <family val="2"/>
        <scheme val="minor"/>
      </rPr>
      <t>Where can I input my income and expenses?</t>
    </r>
    <r>
      <rPr>
        <sz val="11"/>
        <color theme="1"/>
        <rFont val="Calibri"/>
        <family val="2"/>
        <scheme val="minor"/>
      </rPr>
      <t xml:space="preserve"> You can journal your transactions in the 'Entries' tab</t>
    </r>
  </si>
  <si>
    <t>How to journal your first transaction in the 'Entries' tab:</t>
  </si>
  <si>
    <t>1. Write the day of the transaction (mm/dd/yyyy)</t>
  </si>
  <si>
    <t>3. Choose your category of transaction, which you can access by clicking the dropdown on the cell (for example, I chose 'paycheck')</t>
  </si>
  <si>
    <t>add a note for your transaction here</t>
  </si>
  <si>
    <r>
      <rPr>
        <i/>
        <sz val="11"/>
        <color theme="2" tint="-0.499984740745262"/>
        <rFont val="Calibri"/>
        <family val="2"/>
        <scheme val="minor"/>
      </rPr>
      <t>How do I enter my first transaction?</t>
    </r>
    <r>
      <rPr>
        <sz val="11"/>
        <color theme="1"/>
        <rFont val="Calibri"/>
        <family val="2"/>
        <scheme val="minor"/>
      </rPr>
      <t xml:space="preserve"> Visit the 'Entries' tab for steps on how to journal your first entry</t>
    </r>
  </si>
  <si>
    <r>
      <rPr>
        <i/>
        <sz val="11"/>
        <color theme="2" tint="-0.499984740745262"/>
        <rFont val="Calibri"/>
        <family val="2"/>
        <scheme val="minor"/>
      </rPr>
      <t>What is the 'Monthly Breakdowns' tab for?</t>
    </r>
    <r>
      <rPr>
        <sz val="11"/>
        <color theme="1"/>
        <rFont val="Calibri"/>
        <family val="2"/>
        <scheme val="minor"/>
      </rPr>
      <t xml:space="preserve"> That tab visualizes your transactions by month</t>
    </r>
  </si>
  <si>
    <r>
      <rPr>
        <u/>
        <sz val="10"/>
        <color rgb="FF0070C0"/>
        <rFont val="Calibri"/>
        <family val="2"/>
        <scheme val="minor"/>
      </rPr>
      <t>Reach out to us</t>
    </r>
    <r>
      <rPr>
        <sz val="10"/>
        <color theme="2" tint="-0.499984740745262"/>
        <rFont val="Calibri"/>
        <family val="2"/>
        <scheme val="minor"/>
      </rPr>
      <t xml:space="preserve"> if you have any additional questions or comments</t>
    </r>
  </si>
  <si>
    <r>
      <rPr>
        <sz val="10"/>
        <color rgb="FF434343"/>
        <rFont val="Calibri"/>
        <family val="2"/>
        <scheme val="minor"/>
      </rPr>
      <t xml:space="preserve">visit our website  →  </t>
    </r>
    <r>
      <rPr>
        <u/>
        <sz val="10"/>
        <color rgb="FF0070C0"/>
        <rFont val="Calibri"/>
        <family val="2"/>
        <scheme val="minor"/>
      </rPr>
      <t>quantifyed.com</t>
    </r>
  </si>
  <si>
    <r>
      <rPr>
        <i/>
        <sz val="11"/>
        <color theme="2" tint="-0.499984740745262"/>
        <rFont val="Calibri"/>
        <family val="2"/>
        <scheme val="minor"/>
      </rPr>
      <t>What is 'HYSA' in the Dashboard for?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That is your High-Yield Savings Account, a 2nd place to store your cash</t>
    </r>
  </si>
  <si>
    <r>
      <rPr>
        <i/>
        <sz val="11"/>
        <color theme="2" tint="-0.499984740745262"/>
        <rFont val="Calibri"/>
        <family val="2"/>
        <scheme val="minor"/>
      </rPr>
      <t>What does the 'Dashboard' do?</t>
    </r>
    <r>
      <rPr>
        <sz val="11"/>
        <color theme="2" tint="-0.49998474074526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The Dashboard tracks and visualizes your entries on a monthly-basis</t>
    </r>
  </si>
  <si>
    <t>1. Track your spending habits in the 'Dashboard' tab</t>
  </si>
  <si>
    <t>2. Enter your income and expenses into the 'Entries' tab, which feeds the rest of the tabs in this excel file</t>
  </si>
  <si>
    <t xml:space="preserve">3. See your spending trends on a monthly basis with our pie chart in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</si>
</sst>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\+#,##0_);\(#,##0\)"/>
    <numFmt numFmtId="170" formatCode="\-&quot;$&quot;0.00_);\(0.00\)"/>
    <numFmt numFmtId="171" formatCode="\-&quot;$&quot;#,##0.00_);\(#,##0.00\)"/>
    <numFmt numFmtId="172" formatCode="0.0%"/>
    <numFmt numFmtId="173" formatCode="0.000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0"/>
      <name val="Palatino Linotype"/>
      <family val="1"/>
    </font>
    <font>
      <sz val="8"/>
      <name val="Calibri"/>
      <family val="2"/>
      <scheme val="minor"/>
    </font>
    <font>
      <b/>
      <sz val="11"/>
      <color rgb="FF073673"/>
      <name val="Palatino Linotype"/>
      <family val="1"/>
    </font>
    <font>
      <sz val="11"/>
      <name val="Palatino Linotype"/>
      <family val="1"/>
    </font>
    <font>
      <b/>
      <sz val="11"/>
      <color theme="1"/>
      <name val="Palatino Linotype"/>
      <family val="1"/>
    </font>
    <font>
      <b/>
      <sz val="11"/>
      <name val="Palatino Linotype"/>
      <family val="1"/>
    </font>
    <font>
      <i/>
      <sz val="11"/>
      <color theme="1"/>
      <name val="Palatino Linotype"/>
      <family val="1"/>
    </font>
    <font>
      <sz val="12"/>
      <color theme="1"/>
      <name val="Palatino Linotype"/>
      <family val="1"/>
    </font>
    <font>
      <b/>
      <sz val="12"/>
      <color theme="0"/>
      <name val="Palatino Linotype"/>
      <family val="1"/>
    </font>
    <font>
      <b/>
      <sz val="12"/>
      <name val="Palatino Linotype"/>
      <family val="1"/>
    </font>
    <font>
      <i/>
      <sz val="12"/>
      <color theme="1"/>
      <name val="Palatino Linotype"/>
      <family val="1"/>
    </font>
    <font>
      <b/>
      <sz val="14"/>
      <name val="Palatino Linotype"/>
      <family val="1"/>
    </font>
    <font>
      <sz val="12"/>
      <color theme="0"/>
      <name val="Palatino Linotype"/>
      <family val="1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434343"/>
      <name val="Calibri"/>
      <family val="2"/>
      <scheme val="minor"/>
    </font>
    <font>
      <b/>
      <sz val="14"/>
      <color rgb="FF1A1C1D"/>
      <name val="Arial"/>
      <family val="2"/>
    </font>
    <font>
      <sz val="14"/>
      <color rgb="FF1A1C1D"/>
      <name val="Arial"/>
      <family val="2"/>
    </font>
    <font>
      <sz val="11"/>
      <color theme="2" tint="-0.499984740745262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u/>
      <sz val="10"/>
      <color rgb="FF0070C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B3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D553"/>
        <bgColor rgb="FFB6D553"/>
      </patternFill>
    </fill>
    <fill>
      <patternFill patternType="solid">
        <fgColor theme="0"/>
        <bgColor rgb="FFFFFFFF"/>
      </patternFill>
    </fill>
    <fill>
      <patternFill patternType="solid">
        <fgColor rgb="FFB6D5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165" fontId="9" fillId="0" borderId="2" xfId="0" applyNumberFormat="1" applyFont="1" applyBorder="1" applyAlignment="1">
      <alignment vertical="center"/>
    </xf>
    <xf numFmtId="37" fontId="9" fillId="0" borderId="2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7" fontId="9" fillId="5" borderId="4" xfId="0" applyNumberFormat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37" fontId="9" fillId="7" borderId="4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37" fontId="9" fillId="6" borderId="4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37" fontId="9" fillId="8" borderId="4" xfId="0" applyNumberFormat="1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37" fontId="9" fillId="12" borderId="4" xfId="0" applyNumberFormat="1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37" fontId="9" fillId="5" borderId="8" xfId="0" applyNumberFormat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37" fontId="9" fillId="7" borderId="8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37" fontId="9" fillId="6" borderId="8" xfId="0" applyNumberFormat="1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37" fontId="9" fillId="8" borderId="8" xfId="0" applyNumberFormat="1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37" fontId="9" fillId="12" borderId="8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37" fontId="8" fillId="0" borderId="6" xfId="0" applyNumberFormat="1" applyFont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39" fontId="9" fillId="6" borderId="1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7" fontId="4" fillId="0" borderId="6" xfId="0" applyNumberFormat="1" applyFont="1" applyBorder="1" applyAlignment="1">
      <alignment vertical="center"/>
    </xf>
    <xf numFmtId="0" fontId="9" fillId="12" borderId="9" xfId="0" applyFont="1" applyFill="1" applyBorder="1" applyAlignment="1">
      <alignment horizontal="center" vertical="center"/>
    </xf>
    <xf numFmtId="39" fontId="9" fillId="12" borderId="10" xfId="0" applyNumberFormat="1" applyFont="1" applyFill="1" applyBorder="1" applyAlignment="1">
      <alignment horizontal="center" vertical="center"/>
    </xf>
    <xf numFmtId="0" fontId="9" fillId="8" borderId="9" xfId="0" applyFont="1" applyFill="1" applyBorder="1" applyAlignment="1">
      <alignment vertical="center"/>
    </xf>
    <xf numFmtId="37" fontId="9" fillId="8" borderId="10" xfId="0" applyNumberFormat="1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37" fontId="10" fillId="5" borderId="10" xfId="0" applyNumberFormat="1" applyFont="1" applyFill="1" applyBorder="1" applyAlignment="1">
      <alignment vertical="center"/>
    </xf>
    <xf numFmtId="0" fontId="10" fillId="7" borderId="9" xfId="0" applyFont="1" applyFill="1" applyBorder="1" applyAlignment="1">
      <alignment vertical="center"/>
    </xf>
    <xf numFmtId="37" fontId="10" fillId="7" borderId="10" xfId="0" applyNumberFormat="1" applyFont="1" applyFill="1" applyBorder="1" applyAlignment="1">
      <alignment vertical="center"/>
    </xf>
    <xf numFmtId="0" fontId="5" fillId="11" borderId="3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173" fontId="4" fillId="0" borderId="11" xfId="0" applyNumberFormat="1" applyFont="1" applyBorder="1" applyAlignment="1">
      <alignment horizontal="center" vertical="center" wrapText="1"/>
    </xf>
    <xf numFmtId="173" fontId="4" fillId="0" borderId="4" xfId="0" applyNumberFormat="1" applyFont="1" applyBorder="1" applyAlignment="1">
      <alignment horizontal="center" vertical="center" wrapText="1"/>
    </xf>
    <xf numFmtId="173" fontId="4" fillId="0" borderId="5" xfId="0" applyNumberFormat="1" applyFont="1" applyBorder="1" applyAlignment="1">
      <alignment horizontal="center" vertical="center" wrapText="1"/>
    </xf>
    <xf numFmtId="173" fontId="4" fillId="0" borderId="0" xfId="0" applyNumberFormat="1" applyFont="1" applyAlignment="1">
      <alignment horizontal="center" vertical="center" wrapText="1"/>
    </xf>
    <xf numFmtId="173" fontId="4" fillId="0" borderId="6" xfId="0" applyNumberFormat="1" applyFont="1" applyBorder="1" applyAlignment="1">
      <alignment horizontal="center" vertical="center" wrapText="1"/>
    </xf>
    <xf numFmtId="173" fontId="4" fillId="0" borderId="7" xfId="0" applyNumberFormat="1" applyFont="1" applyBorder="1" applyAlignment="1">
      <alignment horizontal="center" vertical="center" wrapText="1"/>
    </xf>
    <xf numFmtId="173" fontId="4" fillId="0" borderId="1" xfId="0" applyNumberFormat="1" applyFont="1" applyBorder="1" applyAlignment="1">
      <alignment horizontal="center" vertical="center" wrapText="1"/>
    </xf>
    <xf numFmtId="173" fontId="4" fillId="0" borderId="8" xfId="0" applyNumberFormat="1" applyFont="1" applyBorder="1" applyAlignment="1">
      <alignment horizontal="center" vertical="center" wrapText="1"/>
    </xf>
    <xf numFmtId="0" fontId="4" fillId="14" borderId="0" xfId="0" applyFont="1" applyFill="1" applyAlignment="1">
      <alignment horizontal="center"/>
    </xf>
    <xf numFmtId="0" fontId="4" fillId="14" borderId="0" xfId="0" applyFont="1" applyFill="1" applyAlignment="1">
      <alignment horizontal="right"/>
    </xf>
    <xf numFmtId="0" fontId="4" fillId="14" borderId="0" xfId="0" applyFont="1" applyFill="1"/>
    <xf numFmtId="0" fontId="4" fillId="14" borderId="1" xfId="0" applyFont="1" applyFill="1" applyBorder="1" applyAlignment="1">
      <alignment horizontal="center"/>
    </xf>
    <xf numFmtId="14" fontId="4" fillId="14" borderId="0" xfId="0" applyNumberFormat="1" applyFont="1" applyFill="1" applyAlignment="1">
      <alignment horizontal="center"/>
    </xf>
    <xf numFmtId="0" fontId="9" fillId="14" borderId="0" xfId="0" applyFont="1" applyFill="1"/>
    <xf numFmtId="170" fontId="11" fillId="14" borderId="0" xfId="0" applyNumberFormat="1" applyFont="1" applyFill="1"/>
    <xf numFmtId="171" fontId="11" fillId="14" borderId="0" xfId="0" applyNumberFormat="1" applyFont="1" applyFill="1"/>
    <xf numFmtId="0" fontId="16" fillId="14" borderId="1" xfId="0" applyFont="1" applyFill="1" applyBorder="1"/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11" fillId="0" borderId="9" xfId="0" applyFont="1" applyFill="1" applyBorder="1"/>
    <xf numFmtId="0" fontId="11" fillId="0" borderId="10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left"/>
    </xf>
    <xf numFmtId="44" fontId="9" fillId="0" borderId="10" xfId="0" applyNumberFormat="1" applyFont="1" applyFill="1" applyBorder="1"/>
    <xf numFmtId="0" fontId="4" fillId="0" borderId="3" xfId="0" applyFont="1" applyFill="1" applyBorder="1"/>
    <xf numFmtId="44" fontId="8" fillId="0" borderId="4" xfId="5" applyFont="1" applyFill="1" applyBorder="1"/>
    <xf numFmtId="0" fontId="4" fillId="0" borderId="5" xfId="0" applyFont="1" applyFill="1" applyBorder="1"/>
    <xf numFmtId="44" fontId="8" fillId="0" borderId="6" xfId="5" applyFont="1" applyFill="1" applyBorder="1"/>
    <xf numFmtId="0" fontId="4" fillId="0" borderId="7" xfId="0" applyFont="1" applyFill="1" applyBorder="1"/>
    <xf numFmtId="44" fontId="8" fillId="0" borderId="8" xfId="5" applyFont="1" applyFill="1" applyBorder="1"/>
    <xf numFmtId="0" fontId="5" fillId="1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4" fontId="12" fillId="14" borderId="0" xfId="0" applyNumberFormat="1" applyFont="1" applyFill="1" applyAlignment="1">
      <alignment horizontal="center"/>
    </xf>
    <xf numFmtId="5" fontId="12" fillId="14" borderId="0" xfId="0" applyNumberFormat="1" applyFont="1" applyFill="1" applyAlignment="1">
      <alignment horizontal="center"/>
    </xf>
    <xf numFmtId="0" fontId="12" fillId="14" borderId="0" xfId="0" applyFont="1" applyFill="1" applyAlignment="1">
      <alignment horizontal="center"/>
    </xf>
    <xf numFmtId="0" fontId="12" fillId="14" borderId="0" xfId="0" applyFont="1" applyFill="1"/>
    <xf numFmtId="0" fontId="13" fillId="13" borderId="9" xfId="0" applyFont="1" applyFill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0" fontId="12" fillId="10" borderId="3" xfId="0" applyFont="1" applyFill="1" applyBorder="1"/>
    <xf numFmtId="5" fontId="12" fillId="10" borderId="4" xfId="0" applyNumberFormat="1" applyFont="1" applyFill="1" applyBorder="1"/>
    <xf numFmtId="0" fontId="12" fillId="10" borderId="5" xfId="0" applyFont="1" applyFill="1" applyBorder="1"/>
    <xf numFmtId="5" fontId="12" fillId="10" borderId="6" xfId="0" applyNumberFormat="1" applyFont="1" applyFill="1" applyBorder="1"/>
    <xf numFmtId="0" fontId="12" fillId="10" borderId="7" xfId="0" applyFont="1" applyFill="1" applyBorder="1"/>
    <xf numFmtId="5" fontId="12" fillId="10" borderId="8" xfId="0" applyNumberFormat="1" applyFont="1" applyFill="1" applyBorder="1"/>
    <xf numFmtId="0" fontId="13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172" fontId="15" fillId="10" borderId="8" xfId="2" applyNumberFormat="1" applyFont="1" applyFill="1" applyBorder="1"/>
    <xf numFmtId="172" fontId="15" fillId="10" borderId="4" xfId="2" applyNumberFormat="1" applyFont="1" applyFill="1" applyBorder="1"/>
    <xf numFmtId="14" fontId="14" fillId="14" borderId="9" xfId="0" applyNumberFormat="1" applyFont="1" applyFill="1" applyBorder="1" applyAlignment="1">
      <alignment horizontal="center"/>
    </xf>
    <xf numFmtId="5" fontId="14" fillId="14" borderId="12" xfId="0" applyNumberFormat="1" applyFont="1" applyFill="1" applyBorder="1" applyAlignment="1">
      <alignment horizontal="center"/>
    </xf>
    <xf numFmtId="0" fontId="14" fillId="14" borderId="12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/>
    </xf>
    <xf numFmtId="0" fontId="4" fillId="14" borderId="0" xfId="0" applyFont="1" applyFill="1" applyAlignment="1">
      <alignment vertical="center"/>
    </xf>
    <xf numFmtId="0" fontId="7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4" borderId="0" xfId="0" applyFont="1" applyFill="1" applyAlignment="1">
      <alignment horizontal="right" vertical="center"/>
    </xf>
    <xf numFmtId="164" fontId="4" fillId="14" borderId="0" xfId="1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4" fillId="14" borderId="0" xfId="0" applyFont="1" applyFill="1" applyAlignment="1">
      <alignment horizontal="center" vertical="center" wrapText="1"/>
    </xf>
    <xf numFmtId="37" fontId="4" fillId="14" borderId="0" xfId="0" applyNumberFormat="1" applyFont="1" applyFill="1" applyAlignment="1">
      <alignment vertical="center"/>
    </xf>
    <xf numFmtId="39" fontId="4" fillId="14" borderId="0" xfId="0" applyNumberFormat="1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4" fillId="14" borderId="0" xfId="0" applyFont="1" applyFill="1" applyAlignment="1">
      <alignment horizontal="right" vertical="center"/>
    </xf>
    <xf numFmtId="0" fontId="16" fillId="14" borderId="1" xfId="0" applyFont="1" applyFill="1" applyBorder="1" applyAlignment="1">
      <alignment vertical="center"/>
    </xf>
    <xf numFmtId="0" fontId="5" fillId="13" borderId="0" xfId="0" applyFont="1" applyFill="1" applyAlignment="1">
      <alignment vertical="center"/>
    </xf>
    <xf numFmtId="14" fontId="4" fillId="14" borderId="0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6" fontId="4" fillId="14" borderId="0" xfId="0" applyNumberFormat="1" applyFont="1" applyFill="1" applyBorder="1" applyAlignment="1">
      <alignment horizontal="center"/>
    </xf>
    <xf numFmtId="0" fontId="4" fillId="14" borderId="0" xfId="0" applyFont="1" applyFill="1" applyBorder="1" applyAlignment="1">
      <alignment horizontal="right"/>
    </xf>
    <xf numFmtId="0" fontId="8" fillId="14" borderId="0" xfId="0" applyFont="1" applyFill="1" applyAlignment="1">
      <alignment horizontal="right" vertical="center"/>
    </xf>
    <xf numFmtId="14" fontId="8" fillId="10" borderId="2" xfId="0" applyNumberFormat="1" applyFont="1" applyFill="1" applyBorder="1" applyAlignment="1">
      <alignment horizontal="center" vertical="center"/>
    </xf>
    <xf numFmtId="9" fontId="8" fillId="10" borderId="2" xfId="2" applyFont="1" applyFill="1" applyBorder="1" applyAlignment="1">
      <alignment horizontal="center" vertical="center"/>
    </xf>
    <xf numFmtId="0" fontId="18" fillId="15" borderId="0" xfId="0" applyFont="1" applyFill="1"/>
    <xf numFmtId="0" fontId="18" fillId="16" borderId="0" xfId="0" applyFont="1" applyFill="1"/>
    <xf numFmtId="0" fontId="0" fillId="10" borderId="0" xfId="0" applyFill="1"/>
    <xf numFmtId="0" fontId="18" fillId="16" borderId="0" xfId="7" applyFont="1" applyFill="1" applyAlignment="1">
      <alignment vertical="center"/>
    </xf>
    <xf numFmtId="0" fontId="21" fillId="16" borderId="0" xfId="0" applyFont="1" applyFill="1"/>
    <xf numFmtId="0" fontId="19" fillId="16" borderId="0" xfId="7" applyFont="1" applyFill="1"/>
    <xf numFmtId="0" fontId="3" fillId="16" borderId="0" xfId="7" applyFill="1"/>
    <xf numFmtId="0" fontId="0" fillId="14" borderId="0" xfId="0" applyFill="1"/>
    <xf numFmtId="0" fontId="19" fillId="16" borderId="0" xfId="7" applyFont="1" applyFill="1" applyAlignment="1">
      <alignment horizontal="center" vertical="center"/>
    </xf>
    <xf numFmtId="0" fontId="1" fillId="10" borderId="0" xfId="0" applyFont="1" applyFill="1"/>
    <xf numFmtId="0" fontId="23" fillId="10" borderId="0" xfId="0" applyFont="1" applyFill="1"/>
    <xf numFmtId="0" fontId="0" fillId="17" borderId="0" xfId="0" applyFill="1"/>
    <xf numFmtId="0" fontId="0" fillId="15" borderId="0" xfId="0" applyFill="1"/>
    <xf numFmtId="0" fontId="3" fillId="16" borderId="0" xfId="7" applyFill="1"/>
    <xf numFmtId="0" fontId="8" fillId="14" borderId="0" xfId="0" applyFont="1" applyFill="1"/>
    <xf numFmtId="0" fontId="14" fillId="14" borderId="0" xfId="0" applyFont="1" applyFill="1"/>
    <xf numFmtId="0" fontId="26" fillId="10" borderId="0" xfId="0" applyFont="1" applyFill="1"/>
  </cellXfs>
  <cellStyles count="8">
    <cellStyle name="Comma" xfId="1" builtinId="3"/>
    <cellStyle name="Currency 2" xfId="5" xr:uid="{CD765869-4654-48EE-B110-2DE5251B9352}"/>
    <cellStyle name="Hyperlink" xfId="7" builtinId="8"/>
    <cellStyle name="Hyperlink 2" xfId="3" xr:uid="{8C264259-B10B-48BB-8DC3-62D359A36789}"/>
    <cellStyle name="Normal" xfId="0" builtinId="0"/>
    <cellStyle name="Normal 2" xfId="4" xr:uid="{3728A057-D460-49E2-96AB-08E4C4F86334}"/>
    <cellStyle name="Percent" xfId="2" builtinId="5"/>
    <cellStyle name="Percent 2" xfId="6" xr:uid="{E89C218E-FC71-440D-84D9-02772053F733}"/>
  </cellStyles>
  <dxfs count="2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174" formatCode="m/d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alatino Linotype"/>
        <family val="1"/>
        <scheme val="none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Palatino Linotype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Palatino Linotype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Palatino Linotype"/>
        <family val="1"/>
        <scheme val="none"/>
      </font>
      <fill>
        <patternFill patternType="solid">
          <fgColor indexed="64"/>
          <bgColor theme="1" tint="0.34998626667073579"/>
        </patternFill>
      </fill>
    </dxf>
  </dxfs>
  <tableStyles count="0" defaultTableStyle="TableStyleMedium2" defaultPivotStyle="PivotStyleLight16"/>
  <colors>
    <mruColors>
      <color rgb="FF0000FA"/>
      <color rgb="FFB6D553"/>
      <color rgb="FFB089FF"/>
      <color rgb="FFE6F1DF"/>
      <color rgb="FF93C571"/>
      <color rgb="FF85BD5F"/>
      <color rgb="FF6DA945"/>
      <color rgb="FF537F35"/>
      <color rgb="FF7AB751"/>
      <color rgb="FF0736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Income-to-Expense</a:t>
            </a:r>
            <a:r>
              <a:rPr lang="en-US" b="1" baseline="0">
                <a:solidFill>
                  <a:sysClr val="windowText" lastClr="000000"/>
                </a:solidFill>
              </a:rPr>
              <a:t> Pie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27-4299-9CC1-D23FD0E895E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27-4299-9CC1-D23FD0E895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Breakdowns'!$G$17:$G$18</c:f>
              <c:strCache>
                <c:ptCount val="2"/>
                <c:pt idx="0">
                  <c:v>Income</c:v>
                </c:pt>
                <c:pt idx="1">
                  <c:v>Expenses</c:v>
                </c:pt>
              </c:strCache>
            </c:strRef>
          </c:cat>
          <c:val>
            <c:numRef>
              <c:f>'Monthly Breakdowns'!$H$17:$H$18</c:f>
              <c:numCache>
                <c:formatCode>0.0%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E-4FB0-B70F-EEF74799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561897218468996"/>
          <c:y val="0.2757190098030976"/>
          <c:w val="0.33520943018217397"/>
          <c:h val="0.58563543900651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>
          <a:latin typeface="Palatino Linotype" panose="020405020505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quantifyed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quantifyed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quantifyed.co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www.quantifyed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2</xdr:row>
      <xdr:rowOff>82550</xdr:rowOff>
    </xdr:from>
    <xdr:to>
      <xdr:col>2</xdr:col>
      <xdr:colOff>452128</xdr:colOff>
      <xdr:row>3</xdr:row>
      <xdr:rowOff>179079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18E175-945A-486C-A353-30D5C1D0B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438150"/>
          <a:ext cx="293378" cy="293378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2</xdr:row>
      <xdr:rowOff>82550</xdr:rowOff>
    </xdr:from>
    <xdr:to>
      <xdr:col>2</xdr:col>
      <xdr:colOff>452128</xdr:colOff>
      <xdr:row>3</xdr:row>
      <xdr:rowOff>179079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2D7F0-D640-4147-8FC1-CB799E68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438150"/>
          <a:ext cx="293378" cy="293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135535</xdr:colOff>
      <xdr:row>2</xdr:row>
      <xdr:rowOff>160422</xdr:rowOff>
    </xdr:from>
    <xdr:to>
      <xdr:col>14</xdr:col>
      <xdr:colOff>720560</xdr:colOff>
      <xdr:row>5</xdr:row>
      <xdr:rowOff>39261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422BE3-C5EA-813E-0B8C-39346429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6272" y="608264"/>
          <a:ext cx="3599604" cy="46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166768</xdr:colOff>
      <xdr:row>0</xdr:row>
      <xdr:rowOff>113571</xdr:rowOff>
    </xdr:from>
    <xdr:to>
      <xdr:col>5</xdr:col>
      <xdr:colOff>1056492</xdr:colOff>
      <xdr:row>1</xdr:row>
      <xdr:rowOff>159172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9551EB-99CE-4DC2-B1C8-8DF72D4E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1061" y="113571"/>
          <a:ext cx="1883916" cy="2444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395374</xdr:colOff>
      <xdr:row>4</xdr:row>
      <xdr:rowOff>13956</xdr:rowOff>
    </xdr:from>
    <xdr:to>
      <xdr:col>14</xdr:col>
      <xdr:colOff>27911</xdr:colOff>
      <xdr:row>17</xdr:row>
      <xdr:rowOff>213282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514E37-FE4F-FF9B-0A94-73E51B34B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506224</xdr:colOff>
      <xdr:row>0</xdr:row>
      <xdr:rowOff>144533</xdr:rowOff>
    </xdr:from>
    <xdr:to>
      <xdr:col>4</xdr:col>
      <xdr:colOff>813070</xdr:colOff>
      <xdr:row>2</xdr:row>
      <xdr:rowOff>80354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EA5163-454B-453E-9E20-091986C31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867" y="144533"/>
          <a:ext cx="2882371" cy="3709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18A611-4E6B-49AA-B529-1A92CDDC6AB5}" name="Table2" displayName="Table2" ref="I4:J16" totalsRowShown="0" headerRowDxfId="25" dataDxfId="24" tableBorderDxfId="23">
  <autoFilter ref="I4:J16" xr:uid="{D918A611-4E6B-49AA-B529-1A92CDDC6AB5}"/>
  <tableColumns count="2">
    <tableColumn id="1" xr3:uid="{CC3E82A5-992A-4D70-8D8B-726E86ADBFB4}" name="Category" dataDxfId="22"/>
    <tableColumn id="2" xr3:uid="{E12B02A4-F21C-4617-8999-58E89E08FA14}" name="Cash Flow Type" dataDxfId="21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707EA0-0B2D-4B91-A449-FF4F9A1F6741}" name="Table1" displayName="Table1" ref="B4:G5" totalsRowShown="0" headerRowDxfId="20" dataDxfId="19" tableBorderDxfId="18">
  <autoFilter ref="B4:G5" xr:uid="{DA707EA0-0B2D-4B91-A449-FF4F9A1F6741}"/>
  <sortState xmlns:xlrd2="http://schemas.microsoft.com/office/spreadsheetml/2017/richdata2" ref="B5:G77">
    <sortCondition ref="B4:B77"/>
  </sortState>
  <tableColumns count="6">
    <tableColumn id="1" xr3:uid="{3F183D58-A262-43A9-AEDE-BFC3157CEF6E}" name="Date" dataDxfId="17"/>
    <tableColumn id="2" xr3:uid="{4A205C79-4AD0-47AC-9463-4367B4118478}" name="Month" dataDxfId="16">
      <calculatedColumnFormula>TEXT(B5,"mmmm")</calculatedColumnFormula>
    </tableColumn>
    <tableColumn id="3" xr3:uid="{1E903F01-AF0B-4DD5-A86E-DE7F754D15B2}" name="Amount" dataDxfId="15"/>
    <tableColumn id="4" xr3:uid="{C3043EE0-7601-4A73-B35E-771DD7211006}" name="Category" dataDxfId="14"/>
    <tableColumn id="5" xr3:uid="{3112DB8B-AEDA-456B-B1CF-CC0C290A6DE3}" name="Cash Flow Type" dataDxfId="13">
      <calculatedColumnFormula>_xlfn.XLOOKUP(E5,Table2[Category],Table2[Cash Flow Type])</calculatedColumnFormula>
    </tableColumn>
    <tableColumn id="6" xr3:uid="{6C5DD674-1341-418E-BF6C-05F069F80FD8}" name="Notes" dataDxfId="1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uantifyed.com/contact/" TargetMode="External"/><Relationship Id="rId2" Type="http://schemas.openxmlformats.org/officeDocument/2006/relationships/hyperlink" Target="https://ebq.com/contact-us/" TargetMode="External"/><Relationship Id="rId1" Type="http://schemas.openxmlformats.org/officeDocument/2006/relationships/hyperlink" Target="https://quantifyed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107D-DE8C-420F-AABD-416C0CB07374}">
  <sheetPr>
    <tabColor rgb="FFB089FF"/>
  </sheetPr>
  <dimension ref="B1:N19"/>
  <sheetViews>
    <sheetView tabSelected="1" zoomScale="137" workbookViewId="0"/>
  </sheetViews>
  <sheetFormatPr defaultRowHeight="15.5" x14ac:dyDescent="0.35"/>
  <cols>
    <col min="1" max="1" width="4.6640625" style="143" customWidth="1"/>
    <col min="2" max="2" width="4.08203125" style="143" customWidth="1"/>
    <col min="3" max="13" width="8.6640625" style="143"/>
    <col min="14" max="14" width="4.08203125" style="143" customWidth="1"/>
    <col min="15" max="16384" width="8.6640625" style="143"/>
  </cols>
  <sheetData>
    <row r="1" spans="2:14" ht="20" customHeight="1" x14ac:dyDescent="0.35"/>
    <row r="2" spans="2:14" x14ac:dyDescent="0.35"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4" x14ac:dyDescent="0.35">
      <c r="B3" s="136"/>
      <c r="C3" s="137"/>
      <c r="D3" s="144" t="s">
        <v>81</v>
      </c>
      <c r="E3" s="144"/>
      <c r="F3" s="144"/>
      <c r="G3" s="138"/>
      <c r="H3" s="139"/>
      <c r="I3" s="139"/>
      <c r="J3" s="139"/>
      <c r="K3" s="139"/>
      <c r="L3" s="139"/>
      <c r="M3" s="138"/>
      <c r="N3" s="136"/>
    </row>
    <row r="4" spans="2:14" x14ac:dyDescent="0.35">
      <c r="B4" s="136"/>
      <c r="C4" s="137"/>
      <c r="D4" s="144"/>
      <c r="E4" s="144"/>
      <c r="F4" s="144"/>
      <c r="G4" s="138"/>
      <c r="H4" s="138"/>
      <c r="I4" s="138"/>
      <c r="J4" s="138"/>
      <c r="K4" s="138"/>
      <c r="L4" s="138"/>
      <c r="M4" s="138"/>
      <c r="N4" s="136"/>
    </row>
    <row r="5" spans="2:14" ht="30" customHeight="1" x14ac:dyDescent="0.4">
      <c r="B5" s="136"/>
      <c r="C5" s="137"/>
      <c r="D5" s="140" t="s">
        <v>71</v>
      </c>
      <c r="E5" s="137"/>
      <c r="F5" s="137"/>
      <c r="G5" s="137"/>
      <c r="H5" s="137"/>
      <c r="I5" s="137"/>
      <c r="J5" s="137"/>
      <c r="K5" s="137"/>
      <c r="L5" s="137"/>
      <c r="M5" s="137"/>
      <c r="N5" s="136"/>
    </row>
    <row r="6" spans="2:14" x14ac:dyDescent="0.35">
      <c r="B6" s="136"/>
      <c r="C6" s="137"/>
      <c r="D6" s="137" t="s">
        <v>84</v>
      </c>
      <c r="E6" s="137"/>
      <c r="F6" s="137"/>
      <c r="G6" s="137"/>
      <c r="H6" s="137"/>
      <c r="I6" s="137"/>
      <c r="J6" s="137"/>
      <c r="K6" s="137"/>
      <c r="L6" s="137"/>
      <c r="M6" s="137"/>
      <c r="N6" s="136"/>
    </row>
    <row r="7" spans="2:14" x14ac:dyDescent="0.35">
      <c r="B7" s="136"/>
      <c r="C7" s="137"/>
      <c r="D7" s="137" t="s">
        <v>85</v>
      </c>
      <c r="E7" s="137"/>
      <c r="F7" s="137"/>
      <c r="G7" s="137"/>
      <c r="H7" s="137"/>
      <c r="I7" s="137"/>
      <c r="J7" s="137"/>
      <c r="K7" s="137"/>
      <c r="L7" s="137"/>
      <c r="M7" s="137"/>
      <c r="N7" s="136"/>
    </row>
    <row r="8" spans="2:14" x14ac:dyDescent="0.35">
      <c r="B8" s="136"/>
      <c r="C8" s="137"/>
      <c r="D8" s="137" t="s">
        <v>86</v>
      </c>
      <c r="E8" s="138"/>
      <c r="F8" s="138"/>
      <c r="G8" s="138"/>
      <c r="H8" s="138"/>
      <c r="I8" s="138"/>
      <c r="J8" s="138"/>
      <c r="K8" s="138"/>
      <c r="L8" s="138"/>
      <c r="M8" s="137"/>
      <c r="N8" s="136"/>
    </row>
    <row r="9" spans="2:14" x14ac:dyDescent="0.35">
      <c r="B9" s="136"/>
      <c r="C9" s="137"/>
      <c r="D9" s="138"/>
      <c r="E9" s="138"/>
      <c r="F9" s="138"/>
      <c r="G9" s="138"/>
      <c r="H9" s="138"/>
      <c r="I9" s="138"/>
      <c r="J9" s="138"/>
      <c r="K9" s="138"/>
      <c r="L9" s="138"/>
      <c r="M9" s="137"/>
      <c r="N9" s="136"/>
    </row>
    <row r="10" spans="2:14" x14ac:dyDescent="0.35">
      <c r="B10" s="136"/>
      <c r="C10" s="137"/>
      <c r="D10" s="138" t="s">
        <v>72</v>
      </c>
      <c r="E10" s="138"/>
      <c r="F10" s="138"/>
      <c r="G10" s="138"/>
      <c r="H10" s="138"/>
      <c r="I10" s="138"/>
      <c r="J10" s="138"/>
      <c r="K10" s="138"/>
      <c r="L10" s="138"/>
      <c r="M10" s="137"/>
      <c r="N10" s="136"/>
    </row>
    <row r="11" spans="2:14" x14ac:dyDescent="0.35">
      <c r="B11" s="136"/>
      <c r="C11" s="137"/>
      <c r="D11" s="146" t="s">
        <v>83</v>
      </c>
      <c r="E11" s="138"/>
      <c r="F11" s="138"/>
      <c r="G11" s="138"/>
      <c r="H11" s="138"/>
      <c r="I11" s="138"/>
      <c r="J11" s="138"/>
      <c r="K11" s="138"/>
      <c r="L11" s="138"/>
      <c r="M11" s="137"/>
      <c r="N11" s="136"/>
    </row>
    <row r="12" spans="2:14" x14ac:dyDescent="0.35">
      <c r="B12" s="136"/>
      <c r="C12" s="137"/>
      <c r="D12" s="145" t="s">
        <v>73</v>
      </c>
      <c r="E12" s="138"/>
      <c r="F12" s="138"/>
      <c r="G12" s="138"/>
      <c r="H12" s="138"/>
      <c r="I12" s="138"/>
      <c r="J12" s="138"/>
      <c r="K12" s="138"/>
      <c r="L12" s="138"/>
      <c r="M12" s="137"/>
      <c r="N12" s="136"/>
    </row>
    <row r="13" spans="2:14" x14ac:dyDescent="0.35">
      <c r="B13" s="147"/>
      <c r="C13" s="138"/>
      <c r="D13" s="145" t="s">
        <v>79</v>
      </c>
      <c r="E13" s="137"/>
      <c r="F13" s="137"/>
      <c r="G13" s="137"/>
      <c r="H13" s="137"/>
      <c r="I13" s="137"/>
      <c r="J13" s="137"/>
      <c r="K13" s="137"/>
      <c r="L13" s="137"/>
      <c r="M13" s="138"/>
      <c r="N13" s="148"/>
    </row>
    <row r="14" spans="2:14" x14ac:dyDescent="0.35">
      <c r="B14" s="147"/>
      <c r="C14" s="138"/>
      <c r="D14" s="145" t="s">
        <v>78</v>
      </c>
      <c r="E14" s="137"/>
      <c r="F14" s="137"/>
      <c r="G14" s="137"/>
      <c r="H14" s="137"/>
      <c r="I14" s="137"/>
      <c r="J14" s="137"/>
      <c r="K14" s="137"/>
      <c r="L14" s="137"/>
      <c r="M14" s="138"/>
      <c r="N14" s="148"/>
    </row>
    <row r="15" spans="2:14" x14ac:dyDescent="0.35">
      <c r="B15" s="147"/>
      <c r="C15" s="138"/>
      <c r="D15" s="152" t="s">
        <v>82</v>
      </c>
      <c r="E15" s="137"/>
      <c r="F15" s="137"/>
      <c r="G15" s="137"/>
      <c r="H15" s="137"/>
      <c r="I15" s="137"/>
      <c r="J15" s="137"/>
      <c r="K15" s="137"/>
      <c r="L15" s="137"/>
      <c r="M15" s="138"/>
      <c r="N15" s="148"/>
    </row>
    <row r="16" spans="2:14" x14ac:dyDescent="0.35">
      <c r="B16" s="147"/>
      <c r="C16" s="138"/>
      <c r="D16" s="145"/>
      <c r="E16" s="137"/>
      <c r="F16" s="137"/>
      <c r="G16" s="137"/>
      <c r="H16" s="137"/>
      <c r="I16" s="137"/>
      <c r="J16" s="137"/>
      <c r="K16" s="137"/>
      <c r="L16" s="137"/>
      <c r="M16" s="138"/>
      <c r="N16" s="148"/>
    </row>
    <row r="17" spans="2:14" x14ac:dyDescent="0.35">
      <c r="B17" s="147"/>
      <c r="C17" s="138"/>
      <c r="D17" s="141" t="s">
        <v>80</v>
      </c>
      <c r="E17" s="142"/>
      <c r="F17" s="142"/>
      <c r="G17" s="142"/>
      <c r="H17" s="142"/>
      <c r="I17" s="142"/>
      <c r="J17" s="149"/>
      <c r="K17" s="149"/>
      <c r="L17" s="149"/>
      <c r="M17" s="138"/>
      <c r="N17" s="148"/>
    </row>
    <row r="18" spans="2:14" x14ac:dyDescent="0.35"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6"/>
    </row>
    <row r="19" spans="2:14" x14ac:dyDescent="0.35"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</sheetData>
  <mergeCells count="2">
    <mergeCell ref="D17:I17"/>
    <mergeCell ref="D3:F4"/>
  </mergeCells>
  <hyperlinks>
    <hyperlink ref="D3" r:id="rId1" display="visit our website: quantifyed.com" xr:uid="{DAAECFA3-A63C-4357-A6AD-D4BBCD846CB7}"/>
    <hyperlink ref="D17" r:id="rId2" display="Reach out to EBQ if you have any additional questions or comments" xr:uid="{B46AD65E-3E4F-4B08-BE46-64A5FE723C5F}"/>
    <hyperlink ref="D17:I17" r:id="rId3" display="Reach out to us if you have any additional questions or comments" xr:uid="{B1475D58-E690-42EA-A85A-7309DF9CB7E0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2F5D-FD9A-D843-892B-5A8A8543F732}">
  <sheetPr>
    <tabColor rgb="FF93C571"/>
  </sheetPr>
  <dimension ref="B1:T40"/>
  <sheetViews>
    <sheetView showGridLines="0" zoomScale="95" zoomScaleNormal="108" workbookViewId="0"/>
  </sheetViews>
  <sheetFormatPr defaultColWidth="11.25" defaultRowHeight="15.5" outlineLevelRow="1" x14ac:dyDescent="0.35"/>
  <cols>
    <col min="1" max="1" width="6" style="116" customWidth="1"/>
    <col min="2" max="2" width="11.83203125" style="116" customWidth="1"/>
    <col min="3" max="3" width="10.83203125" style="116" customWidth="1"/>
    <col min="4" max="4" width="4.33203125" style="116" customWidth="1"/>
    <col min="5" max="5" width="11.83203125" style="116" customWidth="1"/>
    <col min="6" max="6" width="10.83203125" style="116" customWidth="1"/>
    <col min="7" max="7" width="4.33203125" style="116" customWidth="1"/>
    <col min="8" max="8" width="11.83203125" style="116" customWidth="1"/>
    <col min="9" max="9" width="10.83203125" style="116" customWidth="1"/>
    <col min="10" max="10" width="4.33203125" style="116" customWidth="1"/>
    <col min="11" max="11" width="12.1640625" style="116" customWidth="1"/>
    <col min="12" max="12" width="11.25" style="116" customWidth="1"/>
    <col min="13" max="13" width="4.33203125" style="116" customWidth="1"/>
    <col min="14" max="14" width="11.83203125" style="116" customWidth="1"/>
    <col min="15" max="15" width="15" style="116" bestFit="1" customWidth="1"/>
    <col min="16" max="16" width="4.33203125" style="116" customWidth="1"/>
    <col min="17" max="17" width="11.83203125" style="116" bestFit="1" customWidth="1"/>
    <col min="18" max="19" width="11.25" style="116"/>
    <col min="20" max="20" width="15" style="116" bestFit="1" customWidth="1"/>
    <col min="21" max="16384" width="11.25" style="116"/>
  </cols>
  <sheetData>
    <row r="1" spans="2:20" ht="15" customHeight="1" x14ac:dyDescent="0.35"/>
    <row r="2" spans="2:20" ht="20" x14ac:dyDescent="0.35">
      <c r="B2" s="127" t="s">
        <v>34</v>
      </c>
      <c r="C2" s="117"/>
      <c r="D2" s="117"/>
      <c r="E2" s="117"/>
      <c r="F2" s="117"/>
      <c r="G2" s="117"/>
      <c r="H2" s="117"/>
      <c r="I2" s="117"/>
      <c r="J2" s="118"/>
      <c r="K2" s="118"/>
      <c r="L2" s="118"/>
      <c r="M2" s="118"/>
      <c r="N2" s="118"/>
      <c r="O2" s="118"/>
    </row>
    <row r="4" spans="2:20" x14ac:dyDescent="0.35">
      <c r="B4" s="133" t="s">
        <v>32</v>
      </c>
      <c r="C4" s="134">
        <f ca="1">TODAY()</f>
        <v>45474</v>
      </c>
      <c r="E4" s="119" t="s">
        <v>47</v>
      </c>
      <c r="F4" s="2">
        <f>C22</f>
        <v>150</v>
      </c>
      <c r="H4" s="119" t="s">
        <v>45</v>
      </c>
      <c r="I4" s="1">
        <f>I22+O22</f>
        <v>150</v>
      </c>
    </row>
    <row r="5" spans="2:20" ht="16" customHeight="1" x14ac:dyDescent="0.35">
      <c r="B5" s="133" t="s">
        <v>33</v>
      </c>
      <c r="C5" s="135">
        <f ca="1">DAY(C4)/EOMONTH(MONTH(C4),0)</f>
        <v>3.2258064516129031E-2</v>
      </c>
      <c r="E5" s="119" t="s">
        <v>48</v>
      </c>
      <c r="F5" s="2">
        <f>F22</f>
        <v>0</v>
      </c>
      <c r="H5" s="119" t="s">
        <v>46</v>
      </c>
      <c r="I5" s="1">
        <f>L22</f>
        <v>0</v>
      </c>
    </row>
    <row r="7" spans="2:20" x14ac:dyDescent="0.35">
      <c r="B7" s="128" t="s">
        <v>12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2:20" x14ac:dyDescent="0.35">
      <c r="E8" s="120"/>
    </row>
    <row r="9" spans="2:20" ht="15.5" customHeight="1" outlineLevel="1" x14ac:dyDescent="0.35">
      <c r="B9" s="48" t="s">
        <v>5</v>
      </c>
      <c r="C9" s="49"/>
      <c r="D9" s="121"/>
      <c r="E9" s="50" t="s">
        <v>9</v>
      </c>
      <c r="F9" s="51"/>
      <c r="G9" s="121"/>
      <c r="H9" s="44" t="s">
        <v>17</v>
      </c>
      <c r="I9" s="45"/>
      <c r="K9" s="46" t="s">
        <v>35</v>
      </c>
      <c r="L9" s="47"/>
      <c r="N9" s="40" t="s">
        <v>40</v>
      </c>
      <c r="O9" s="41"/>
      <c r="Q9" s="52" t="s">
        <v>66</v>
      </c>
      <c r="R9" s="53"/>
      <c r="S9" s="53"/>
      <c r="T9" s="54"/>
    </row>
    <row r="10" spans="2:20" ht="15.65" customHeight="1" outlineLevel="1" x14ac:dyDescent="0.35">
      <c r="B10" s="3" t="s">
        <v>18</v>
      </c>
      <c r="C10" s="4">
        <f>SUMIFS(Table1[Amount],Table1[Month],Dashboard!B10,Table1[Cash Flow Type],Dashboard!B$9)-SUMIFS(Table1[Amount],Table1[Month],Dashboard!B10,Table1[Cash Flow Type],"Investment",Table1[Amount],"&lt;0")-SUMIFS(Table1[Amount],Table1[Month],Dashboard!B10,Table1[Cash Flow Type],"Savings Transfer",Table1[Amount],"&lt;0")</f>
        <v>150</v>
      </c>
      <c r="E10" s="3" t="s">
        <v>18</v>
      </c>
      <c r="F10" s="4">
        <f>SUMIFS(Table1[Amount],Table1[Month],Dashboard!E10,Table1[Cash Flow Type],Dashboard!E$9)+SUMIFS(Table1[Amount],Table1[Month],E10,Table1[Cash Flow Type],"Investment",Table1[Amount],"&gt;0")+SUMIFS(Table1[Amount],Table1[Month],E10,Table1[Cash Flow Type],"Savings Transfer",Table1[Amount],"&gt;0")</f>
        <v>0</v>
      </c>
      <c r="H10" s="3" t="s">
        <v>18</v>
      </c>
      <c r="I10" s="4">
        <f>C10-F10</f>
        <v>150</v>
      </c>
      <c r="K10" s="3" t="s">
        <v>18</v>
      </c>
      <c r="L10" s="4">
        <f>SUMIFS(Table1[Amount],Table1[Month],Dashboard!K10,Table1[Cash Flow Type],"Investment")</f>
        <v>0</v>
      </c>
      <c r="N10" s="3" t="s">
        <v>18</v>
      </c>
      <c r="O10" s="5">
        <f>SUMIFS(Table1[Amount],Table1[Month],Dashboard!N10,Table1[Cash Flow Type],"Savings Transfer")</f>
        <v>0</v>
      </c>
      <c r="Q10" s="55"/>
      <c r="R10" s="56"/>
      <c r="S10" s="56"/>
      <c r="T10" s="57"/>
    </row>
    <row r="11" spans="2:20" outlineLevel="1" x14ac:dyDescent="0.35">
      <c r="B11" s="3" t="s">
        <v>19</v>
      </c>
      <c r="C11" s="4">
        <f>SUMIFS(Table1[Amount],Table1[Month],Dashboard!B11,Table1[Cash Flow Type],Dashboard!B$9)-SUMIFS(Table1[Amount],Table1[Month],Dashboard!B11,Table1[Cash Flow Type],"Investment",Table1[Amount],"&lt;0")-SUMIFS(Table1[Amount],Table1[Month],Dashboard!B11,Table1[Cash Flow Type],"Savings Transfer",Table1[Amount],"&lt;0")</f>
        <v>0</v>
      </c>
      <c r="E11" s="3" t="s">
        <v>19</v>
      </c>
      <c r="F11" s="4">
        <f>SUMIFS(Table1[Amount],Table1[Month],Dashboard!E11,Table1[Cash Flow Type],Dashboard!E$9)+SUMIFS(Table1[Amount],Table1[Month],E11,Table1[Cash Flow Type],"Investment",Table1[Amount],"&gt;0")+SUMIFS(Table1[Amount],Table1[Month],E11,Table1[Cash Flow Type],"Savings Transfer",Table1[Amount],"&gt;0")</f>
        <v>0</v>
      </c>
      <c r="H11" s="3" t="s">
        <v>19</v>
      </c>
      <c r="I11" s="4">
        <f>C11-F11</f>
        <v>0</v>
      </c>
      <c r="K11" s="3" t="s">
        <v>19</v>
      </c>
      <c r="L11" s="4">
        <f>SUMIFS(Table1[Amount],Table1[Month],Dashboard!K11,Table1[Cash Flow Type],"Investment")</f>
        <v>0</v>
      </c>
      <c r="N11" s="3" t="s">
        <v>19</v>
      </c>
      <c r="O11" s="5">
        <f>SUMIFS(Table1[Amount],Table1[Month],Dashboard!N11,Table1[Cash Flow Type],"Savings Transfer")</f>
        <v>0</v>
      </c>
      <c r="Q11" s="55"/>
      <c r="R11" s="56"/>
      <c r="S11" s="56"/>
      <c r="T11" s="57"/>
    </row>
    <row r="12" spans="2:20" outlineLevel="1" x14ac:dyDescent="0.35">
      <c r="B12" s="3" t="s">
        <v>20</v>
      </c>
      <c r="C12" s="4">
        <f>SUMIFS(Table1[Amount],Table1[Month],Dashboard!B12,Table1[Cash Flow Type],Dashboard!B$9)-SUMIFS(Table1[Amount],Table1[Month],Dashboard!B12,Table1[Cash Flow Type],"Investment",Table1[Amount],"&lt;0")-SUMIFS(Table1[Amount],Table1[Month],Dashboard!B12,Table1[Cash Flow Type],"Savings Transfer",Table1[Amount],"&lt;0")</f>
        <v>0</v>
      </c>
      <c r="E12" s="3" t="s">
        <v>20</v>
      </c>
      <c r="F12" s="4">
        <f>SUMIFS(Table1[Amount],Table1[Month],Dashboard!E12,Table1[Cash Flow Type],Dashboard!E$9)+SUMIFS(Table1[Amount],Table1[Month],E12,Table1[Cash Flow Type],"Investment",Table1[Amount],"&gt;0")+SUMIFS(Table1[Amount],Table1[Month],E12,Table1[Cash Flow Type],"Savings Transfer",Table1[Amount],"&gt;0")</f>
        <v>0</v>
      </c>
      <c r="H12" s="3" t="s">
        <v>20</v>
      </c>
      <c r="I12" s="4">
        <f t="shared" ref="I12:I21" si="0">C12-F12</f>
        <v>0</v>
      </c>
      <c r="K12" s="3" t="s">
        <v>20</v>
      </c>
      <c r="L12" s="4">
        <f>SUMIFS(Table1[Amount],Table1[Month],Dashboard!K12,Table1[Cash Flow Type],"Investment")</f>
        <v>0</v>
      </c>
      <c r="N12" s="3" t="s">
        <v>20</v>
      </c>
      <c r="O12" s="5">
        <f>SUMIFS(Table1[Amount],Table1[Month],Dashboard!N12,Table1[Cash Flow Type],"Savings Transfer")</f>
        <v>0</v>
      </c>
      <c r="Q12" s="58"/>
      <c r="R12" s="59"/>
      <c r="S12" s="59"/>
      <c r="T12" s="60"/>
    </row>
    <row r="13" spans="2:20" outlineLevel="1" x14ac:dyDescent="0.35">
      <c r="B13" s="3" t="s">
        <v>21</v>
      </c>
      <c r="C13" s="4">
        <f>SUMIFS(Table1[Amount],Table1[Month],Dashboard!B13,Table1[Cash Flow Type],Dashboard!B$9)-SUMIFS(Table1[Amount],Table1[Month],Dashboard!B13,Table1[Cash Flow Type],"Investment",Table1[Amount],"&lt;0")-SUMIFS(Table1[Amount],Table1[Month],Dashboard!B13,Table1[Cash Flow Type],"Savings Transfer",Table1[Amount],"&lt;0")</f>
        <v>0</v>
      </c>
      <c r="E13" s="3" t="s">
        <v>21</v>
      </c>
      <c r="F13" s="4">
        <f>SUMIFS(Table1[Amount],Table1[Month],Dashboard!E13,Table1[Cash Flow Type],Dashboard!E$9)+SUMIFS(Table1[Amount],Table1[Month],E13,Table1[Cash Flow Type],"Investment",Table1[Amount],"&gt;0")+SUMIFS(Table1[Amount],Table1[Month],E13,Table1[Cash Flow Type],"Savings Transfer",Table1[Amount],"&gt;0")</f>
        <v>0</v>
      </c>
      <c r="H13" s="3" t="s">
        <v>21</v>
      </c>
      <c r="I13" s="4">
        <f t="shared" si="0"/>
        <v>0</v>
      </c>
      <c r="K13" s="3" t="s">
        <v>21</v>
      </c>
      <c r="L13" s="4">
        <f>SUMIFS(Table1[Amount],Table1[Month],Dashboard!K13,Table1[Cash Flow Type],"Investment")</f>
        <v>0</v>
      </c>
      <c r="N13" s="3" t="s">
        <v>21</v>
      </c>
      <c r="O13" s="5">
        <f>SUMIFS(Table1[Amount],Table1[Month],Dashboard!N13,Table1[Cash Flow Type],"Savings Transfer")</f>
        <v>0</v>
      </c>
      <c r="Q13" s="122"/>
      <c r="R13" s="122"/>
      <c r="S13" s="122"/>
      <c r="T13" s="122"/>
    </row>
    <row r="14" spans="2:20" ht="15.5" customHeight="1" outlineLevel="1" x14ac:dyDescent="0.35">
      <c r="B14" s="3" t="s">
        <v>22</v>
      </c>
      <c r="C14" s="4">
        <f>SUMIFS(Table1[Amount],Table1[Month],Dashboard!B14,Table1[Cash Flow Type],Dashboard!B$9)-SUMIFS(Table1[Amount],Table1[Month],Dashboard!B14,Table1[Cash Flow Type],"Investment",Table1[Amount],"&lt;0")-SUMIFS(Table1[Amount],Table1[Month],Dashboard!B14,Table1[Cash Flow Type],"Savings Transfer",Table1[Amount],"&lt;0")</f>
        <v>0</v>
      </c>
      <c r="E14" s="3" t="s">
        <v>22</v>
      </c>
      <c r="F14" s="4">
        <f>SUMIFS(Table1[Amount],Table1[Month],Dashboard!E14,Table1[Cash Flow Type],Dashboard!E$9)+SUMIFS(Table1[Amount],Table1[Month],E14,Table1[Cash Flow Type],"Investment",Table1[Amount],"&gt;0")+SUMIFS(Table1[Amount],Table1[Month],E14,Table1[Cash Flow Type],"Savings Transfer",Table1[Amount],"&gt;0")</f>
        <v>0</v>
      </c>
      <c r="H14" s="3" t="s">
        <v>22</v>
      </c>
      <c r="I14" s="4">
        <f t="shared" si="0"/>
        <v>0</v>
      </c>
      <c r="K14" s="3" t="s">
        <v>22</v>
      </c>
      <c r="L14" s="4">
        <f>SUMIFS(Table1[Amount],Table1[Month],Dashboard!K14,Table1[Cash Flow Type],"Investment")</f>
        <v>0</v>
      </c>
      <c r="N14" s="3" t="s">
        <v>22</v>
      </c>
      <c r="O14" s="5">
        <f>SUMIFS(Table1[Amount],Table1[Month],Dashboard!N14,Table1[Cash Flow Type],"Savings Transfer")</f>
        <v>0</v>
      </c>
      <c r="Q14" s="61" t="s">
        <v>67</v>
      </c>
      <c r="R14" s="62"/>
      <c r="S14" s="62"/>
      <c r="T14" s="63"/>
    </row>
    <row r="15" spans="2:20" outlineLevel="1" x14ac:dyDescent="0.35">
      <c r="B15" s="3" t="s">
        <v>23</v>
      </c>
      <c r="C15" s="4">
        <f>SUMIFS(Table1[Amount],Table1[Month],Dashboard!B15,Table1[Cash Flow Type],Dashboard!B$9)-SUMIFS(Table1[Amount],Table1[Month],Dashboard!B15,Table1[Cash Flow Type],"Investment",Table1[Amount],"&lt;0")-SUMIFS(Table1[Amount],Table1[Month],Dashboard!B15,Table1[Cash Flow Type],"Savings Transfer",Table1[Amount],"&lt;0")</f>
        <v>0</v>
      </c>
      <c r="E15" s="3" t="s">
        <v>23</v>
      </c>
      <c r="F15" s="4">
        <f>SUMIFS(Table1[Amount],Table1[Month],Dashboard!E15,Table1[Cash Flow Type],Dashboard!E$9)+SUMIFS(Table1[Amount],Table1[Month],E15,Table1[Cash Flow Type],"Investment",Table1[Amount],"&gt;0")+SUMIFS(Table1[Amount],Table1[Month],E15,Table1[Cash Flow Type],"Savings Transfer",Table1[Amount],"&gt;0")</f>
        <v>0</v>
      </c>
      <c r="H15" s="3" t="s">
        <v>23</v>
      </c>
      <c r="I15" s="4">
        <f t="shared" si="0"/>
        <v>0</v>
      </c>
      <c r="K15" s="3" t="s">
        <v>23</v>
      </c>
      <c r="L15" s="4">
        <f>SUMIFS(Table1[Amount],Table1[Month],Dashboard!K15,Table1[Cash Flow Type],"Investment")</f>
        <v>0</v>
      </c>
      <c r="N15" s="3" t="s">
        <v>23</v>
      </c>
      <c r="O15" s="5">
        <f>SUMIFS(Table1[Amount],Table1[Month],Dashboard!N15,Table1[Cash Flow Type],"Savings Transfer")</f>
        <v>0</v>
      </c>
      <c r="Q15" s="64"/>
      <c r="R15" s="65"/>
      <c r="S15" s="65"/>
      <c r="T15" s="66"/>
    </row>
    <row r="16" spans="2:20" outlineLevel="1" x14ac:dyDescent="0.35">
      <c r="B16" s="3" t="s">
        <v>24</v>
      </c>
      <c r="C16" s="4">
        <f>SUMIFS(Table1[Amount],Table1[Month],Dashboard!B16,Table1[Cash Flow Type],Dashboard!B$9)-SUMIFS(Table1[Amount],Table1[Month],Dashboard!B16,Table1[Cash Flow Type],"Investment",Table1[Amount],"&lt;0")-SUMIFS(Table1[Amount],Table1[Month],Dashboard!B16,Table1[Cash Flow Type],"Savings Transfer",Table1[Amount],"&lt;0")</f>
        <v>0</v>
      </c>
      <c r="E16" s="3" t="s">
        <v>24</v>
      </c>
      <c r="F16" s="4">
        <f>SUMIFS(Table1[Amount],Table1[Month],Dashboard!E16,Table1[Cash Flow Type],Dashboard!E$9)+SUMIFS(Table1[Amount],Table1[Month],E16,Table1[Cash Flow Type],"Investment",Table1[Amount],"&gt;0")+SUMIFS(Table1[Amount],Table1[Month],E16,Table1[Cash Flow Type],"Savings Transfer",Table1[Amount],"&gt;0")</f>
        <v>0</v>
      </c>
      <c r="H16" s="3" t="s">
        <v>24</v>
      </c>
      <c r="I16" s="4">
        <f t="shared" si="0"/>
        <v>0</v>
      </c>
      <c r="K16" s="3" t="s">
        <v>24</v>
      </c>
      <c r="L16" s="4">
        <f>SUMIFS(Table1[Amount],Table1[Month],Dashboard!K16,Table1[Cash Flow Type],"Investment")</f>
        <v>0</v>
      </c>
      <c r="N16" s="3" t="s">
        <v>24</v>
      </c>
      <c r="O16" s="5">
        <f>SUMIFS(Table1[Amount],Table1[Month],Dashboard!N16,Table1[Cash Flow Type],"Savings Transfer")</f>
        <v>0</v>
      </c>
      <c r="Q16" s="67"/>
      <c r="R16" s="68"/>
      <c r="S16" s="68"/>
      <c r="T16" s="69"/>
    </row>
    <row r="17" spans="2:18" outlineLevel="1" x14ac:dyDescent="0.35">
      <c r="B17" s="3" t="s">
        <v>25</v>
      </c>
      <c r="C17" s="4">
        <f>SUMIFS(Table1[Amount],Table1[Month],Dashboard!B17,Table1[Cash Flow Type],Dashboard!B$9)-SUMIFS(Table1[Amount],Table1[Month],Dashboard!B17,Table1[Cash Flow Type],"Investment",Table1[Amount],"&lt;0")-SUMIFS(Table1[Amount],Table1[Month],Dashboard!B17,Table1[Cash Flow Type],"Savings Transfer",Table1[Amount],"&lt;0")</f>
        <v>0</v>
      </c>
      <c r="E17" s="3" t="s">
        <v>25</v>
      </c>
      <c r="F17" s="4">
        <f>SUMIFS(Table1[Amount],Table1[Month],Dashboard!E17,Table1[Cash Flow Type],Dashboard!E$9)+SUMIFS(Table1[Amount],Table1[Month],E17,Table1[Cash Flow Type],"Investment",Table1[Amount],"&gt;0")+SUMIFS(Table1[Amount],Table1[Month],E17,Table1[Cash Flow Type],"Savings Transfer",Table1[Amount],"&gt;0")</f>
        <v>0</v>
      </c>
      <c r="H17" s="3" t="s">
        <v>25</v>
      </c>
      <c r="I17" s="4">
        <f t="shared" si="0"/>
        <v>0</v>
      </c>
      <c r="K17" s="3" t="s">
        <v>25</v>
      </c>
      <c r="L17" s="4">
        <f>SUMIFS(Table1[Amount],Table1[Month],Dashboard!K17,Table1[Cash Flow Type],"Investment")</f>
        <v>0</v>
      </c>
      <c r="N17" s="3" t="s">
        <v>25</v>
      </c>
      <c r="O17" s="5">
        <f>SUMIFS(Table1[Amount],Table1[Month],Dashboard!N17,Table1[Cash Flow Type],"Savings Transfer")</f>
        <v>0</v>
      </c>
    </row>
    <row r="18" spans="2:18" outlineLevel="1" x14ac:dyDescent="0.35">
      <c r="B18" s="3" t="s">
        <v>26</v>
      </c>
      <c r="C18" s="4">
        <f>SUMIFS(Table1[Amount],Table1[Month],Dashboard!B18,Table1[Cash Flow Type],Dashboard!B$9)-SUMIFS(Table1[Amount],Table1[Month],Dashboard!B18,Table1[Cash Flow Type],"Investment",Table1[Amount],"&lt;0")-SUMIFS(Table1[Amount],Table1[Month],Dashboard!B18,Table1[Cash Flow Type],"Savings Transfer",Table1[Amount],"&lt;0")</f>
        <v>0</v>
      </c>
      <c r="E18" s="3" t="s">
        <v>26</v>
      </c>
      <c r="F18" s="4">
        <f>SUMIFS(Table1[Amount],Table1[Month],Dashboard!E18,Table1[Cash Flow Type],Dashboard!E$9)+SUMIFS(Table1[Amount],Table1[Month],E18,Table1[Cash Flow Type],"Investment",Table1[Amount],"&gt;0")+SUMIFS(Table1[Amount],Table1[Month],E18,Table1[Cash Flow Type],"Savings Transfer",Table1[Amount],"&gt;0")</f>
        <v>0</v>
      </c>
      <c r="H18" s="3" t="s">
        <v>26</v>
      </c>
      <c r="I18" s="4">
        <f t="shared" si="0"/>
        <v>0</v>
      </c>
      <c r="K18" s="3" t="s">
        <v>26</v>
      </c>
      <c r="L18" s="4">
        <f>SUMIFS(Table1[Amount],Table1[Month],Dashboard!K18,Table1[Cash Flow Type],"Investment")</f>
        <v>0</v>
      </c>
      <c r="N18" s="3" t="s">
        <v>26</v>
      </c>
      <c r="O18" s="5">
        <f>SUMIFS(Table1[Amount],Table1[Month],Dashboard!N18,Table1[Cash Flow Type],"Savings Transfer")</f>
        <v>0</v>
      </c>
    </row>
    <row r="19" spans="2:18" outlineLevel="1" x14ac:dyDescent="0.35">
      <c r="B19" s="3" t="s">
        <v>27</v>
      </c>
      <c r="C19" s="4">
        <f>SUMIFS(Table1[Amount],Table1[Month],Dashboard!B19,Table1[Cash Flow Type],Dashboard!B$9)-SUMIFS(Table1[Amount],Table1[Month],Dashboard!B19,Table1[Cash Flow Type],"Investment",Table1[Amount],"&lt;0")-SUMIFS(Table1[Amount],Table1[Month],Dashboard!B19,Table1[Cash Flow Type],"Savings Transfer",Table1[Amount],"&lt;0")</f>
        <v>0</v>
      </c>
      <c r="E19" s="3" t="s">
        <v>27</v>
      </c>
      <c r="F19" s="4">
        <f>SUMIFS(Table1[Amount],Table1[Month],Dashboard!E19,Table1[Cash Flow Type],Dashboard!E$9)+SUMIFS(Table1[Amount],Table1[Month],E19,Table1[Cash Flow Type],"Investment",Table1[Amount],"&gt;0")+SUMIFS(Table1[Amount],Table1[Month],E19,Table1[Cash Flow Type],"Savings Transfer",Table1[Amount],"&gt;0")</f>
        <v>0</v>
      </c>
      <c r="H19" s="3" t="s">
        <v>27</v>
      </c>
      <c r="I19" s="4">
        <f t="shared" si="0"/>
        <v>0</v>
      </c>
      <c r="K19" s="3" t="s">
        <v>27</v>
      </c>
      <c r="L19" s="4">
        <f>SUMIFS(Table1[Amount],Table1[Month],Dashboard!K19,Table1[Cash Flow Type],"Investment")</f>
        <v>0</v>
      </c>
      <c r="N19" s="3" t="s">
        <v>27</v>
      </c>
      <c r="O19" s="5">
        <f>SUMIFS(Table1[Amount],Table1[Month],Dashboard!N19,Table1[Cash Flow Type],"Savings Transfer")</f>
        <v>0</v>
      </c>
    </row>
    <row r="20" spans="2:18" outlineLevel="1" x14ac:dyDescent="0.35">
      <c r="B20" s="3" t="s">
        <v>28</v>
      </c>
      <c r="C20" s="4">
        <f>SUMIFS(Table1[Amount],Table1[Month],Dashboard!B20,Table1[Cash Flow Type],Dashboard!B$9)-SUMIFS(Table1[Amount],Table1[Month],Dashboard!B20,Table1[Cash Flow Type],"Investment",Table1[Amount],"&lt;0")-SUMIFS(Table1[Amount],Table1[Month],Dashboard!B20,Table1[Cash Flow Type],"Savings Transfer",Table1[Amount],"&lt;0")</f>
        <v>0</v>
      </c>
      <c r="E20" s="3" t="s">
        <v>28</v>
      </c>
      <c r="F20" s="4">
        <f>SUMIFS(Table1[Amount],Table1[Month],Dashboard!E20,Table1[Cash Flow Type],Dashboard!E$9)+SUMIFS(Table1[Amount],Table1[Month],E20,Table1[Cash Flow Type],"Investment",Table1[Amount],"&gt;0")+SUMIFS(Table1[Amount],Table1[Month],E20,Table1[Cash Flow Type],"Savings Transfer",Table1[Amount],"&gt;0")</f>
        <v>0</v>
      </c>
      <c r="H20" s="3" t="s">
        <v>28</v>
      </c>
      <c r="I20" s="4">
        <f t="shared" si="0"/>
        <v>0</v>
      </c>
      <c r="K20" s="3" t="s">
        <v>28</v>
      </c>
      <c r="L20" s="4">
        <f>SUMIFS(Table1[Amount],Table1[Month],Dashboard!K20,Table1[Cash Flow Type],"Investment")</f>
        <v>0</v>
      </c>
      <c r="N20" s="3" t="s">
        <v>28</v>
      </c>
      <c r="O20" s="5">
        <f>SUMIFS(Table1[Amount],Table1[Month],Dashboard!N20,Table1[Cash Flow Type],"Savings Transfer")</f>
        <v>0</v>
      </c>
    </row>
    <row r="21" spans="2:18" outlineLevel="1" x14ac:dyDescent="0.35">
      <c r="B21" s="3" t="s">
        <v>29</v>
      </c>
      <c r="C21" s="4">
        <f>SUMIFS(Table1[Amount],Table1[Month],Dashboard!B21,Table1[Cash Flow Type],Dashboard!B$9)-SUMIFS(Table1[Amount],Table1[Month],Dashboard!B21,Table1[Cash Flow Type],"Investment",Table1[Amount],"&lt;0")-SUMIFS(Table1[Amount],Table1[Month],Dashboard!B21,Table1[Cash Flow Type],"Savings Transfer",Table1[Amount],"&lt;0")</f>
        <v>0</v>
      </c>
      <c r="E21" s="3" t="s">
        <v>29</v>
      </c>
      <c r="F21" s="4">
        <f>SUMIFS(Table1[Amount],Table1[Month],Dashboard!E21,Table1[Cash Flow Type],Dashboard!E$9)+SUMIFS(Table1[Amount],Table1[Month],E21,Table1[Cash Flow Type],"Investment",Table1[Amount],"&gt;0")+SUMIFS(Table1[Amount],Table1[Month],E21,Table1[Cash Flow Type],"Savings Transfer",Table1[Amount],"&gt;0")</f>
        <v>0</v>
      </c>
      <c r="H21" s="3" t="s">
        <v>29</v>
      </c>
      <c r="I21" s="4">
        <f t="shared" si="0"/>
        <v>0</v>
      </c>
      <c r="K21" s="3" t="s">
        <v>29</v>
      </c>
      <c r="L21" s="4">
        <f>SUMIFS(Table1[Amount],Table1[Month],Dashboard!K21,Table1[Cash Flow Type],"Investment")</f>
        <v>0</v>
      </c>
      <c r="N21" s="3" t="s">
        <v>29</v>
      </c>
      <c r="O21" s="5">
        <f>SUMIFS(Table1[Amount],Table1[Month],Dashboard!N21,Table1[Cash Flow Type],"Savings Transfer")</f>
        <v>0</v>
      </c>
    </row>
    <row r="22" spans="2:18" outlineLevel="1" x14ac:dyDescent="0.35">
      <c r="B22" s="6" t="s">
        <v>30</v>
      </c>
      <c r="C22" s="7">
        <f>SUM(C10:C21)</f>
        <v>150</v>
      </c>
      <c r="E22" s="8" t="s">
        <v>30</v>
      </c>
      <c r="F22" s="9">
        <f>SUM(F10:F21)</f>
        <v>0</v>
      </c>
      <c r="H22" s="10" t="s">
        <v>30</v>
      </c>
      <c r="I22" s="11">
        <f>SUM(I10:I21)</f>
        <v>150</v>
      </c>
      <c r="K22" s="12" t="s">
        <v>30</v>
      </c>
      <c r="L22" s="13">
        <f>SUM(L10:L21)</f>
        <v>0</v>
      </c>
      <c r="N22" s="14" t="s">
        <v>30</v>
      </c>
      <c r="O22" s="15" t="str">
        <f>IF(SUM(O10:O21)&gt;0,SUM(O10:O21),"0")</f>
        <v>0</v>
      </c>
    </row>
    <row r="23" spans="2:18" outlineLevel="1" x14ac:dyDescent="0.35">
      <c r="B23" s="16" t="s">
        <v>31</v>
      </c>
      <c r="C23" s="17">
        <f>AVERAGEIF(C10:C21,"&gt;0")</f>
        <v>150</v>
      </c>
      <c r="E23" s="18" t="s">
        <v>31</v>
      </c>
      <c r="F23" s="19" t="str">
        <f>IFERROR(AVERAGEIF(F10:F21,"&gt;0"),"N/A")</f>
        <v>N/A</v>
      </c>
      <c r="H23" s="20" t="s">
        <v>31</v>
      </c>
      <c r="I23" s="21">
        <f>AVERAGEIF(I10:I21,"&gt;0")</f>
        <v>150</v>
      </c>
      <c r="K23" s="22" t="s">
        <v>31</v>
      </c>
      <c r="L23" s="23" t="str">
        <f>IFERROR(AVERAGEIF(L10:L21,"&gt;0"),"N/A")</f>
        <v>N/A</v>
      </c>
      <c r="N23" s="24" t="s">
        <v>31</v>
      </c>
      <c r="O23" s="25" t="str">
        <f>IFERROR(AVERAGEIF(O10:O21,"&gt;0"),"N/A")</f>
        <v>N/A</v>
      </c>
    </row>
    <row r="24" spans="2:18" outlineLevel="1" x14ac:dyDescent="0.35">
      <c r="F24" s="123"/>
    </row>
    <row r="25" spans="2:18" x14ac:dyDescent="0.35">
      <c r="B25" s="128" t="s">
        <v>11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R25" s="124"/>
    </row>
    <row r="27" spans="2:18" outlineLevel="1" x14ac:dyDescent="0.35">
      <c r="B27" s="48" t="s">
        <v>5</v>
      </c>
      <c r="C27" s="49"/>
      <c r="D27" s="121"/>
      <c r="E27" s="50" t="s">
        <v>9</v>
      </c>
      <c r="F27" s="51"/>
      <c r="H27" s="44" t="s">
        <v>17</v>
      </c>
      <c r="I27" s="45"/>
      <c r="K27" s="46" t="s">
        <v>35</v>
      </c>
      <c r="L27" s="47"/>
      <c r="N27" s="42" t="s">
        <v>40</v>
      </c>
      <c r="O27" s="43"/>
    </row>
    <row r="28" spans="2:18" outlineLevel="1" x14ac:dyDescent="0.35">
      <c r="B28" s="26" t="str" cm="1">
        <f t="array" ref="B28:B30">Entries!I5:I7</f>
        <v>Paycheck</v>
      </c>
      <c r="C28" s="27">
        <f>SUMIFS(Table1[Amount],Table1[Category],Dashboard!B28)</f>
        <v>150</v>
      </c>
      <c r="D28" s="121"/>
      <c r="E28" s="26" t="str" cm="1">
        <f t="array" ref="E28:E33">Entries!I8:I13</f>
        <v>Rent</v>
      </c>
      <c r="F28" s="27">
        <f>SUMIFS(Table1[Amount],Table1[Category],Dashboard!E28)</f>
        <v>0</v>
      </c>
      <c r="H28" s="28" t="s">
        <v>30</v>
      </c>
      <c r="I28" s="29">
        <f>I22</f>
        <v>150</v>
      </c>
      <c r="K28" s="30" t="s">
        <v>36</v>
      </c>
      <c r="L28" s="31">
        <f>SUMIFS(Table1[Amount],Table1[Category],K28)</f>
        <v>0</v>
      </c>
      <c r="N28" s="32" t="s">
        <v>30</v>
      </c>
      <c r="O28" s="33" t="str">
        <f>O22</f>
        <v>0</v>
      </c>
    </row>
    <row r="29" spans="2:18" outlineLevel="1" x14ac:dyDescent="0.35">
      <c r="B29" s="26" t="str">
        <v>Receivable</v>
      </c>
      <c r="C29" s="27">
        <f>SUMIFS(Table1[Amount],Table1[Category],Dashboard!B29)</f>
        <v>0</v>
      </c>
      <c r="D29" s="121"/>
      <c r="E29" s="26" t="str">
        <v>Credit Card</v>
      </c>
      <c r="F29" s="27">
        <f>SUMIFS(Table1[Amount],Table1[Category],Dashboard!E29)</f>
        <v>0</v>
      </c>
      <c r="K29" s="30" t="s">
        <v>38</v>
      </c>
      <c r="L29" s="31">
        <f>SUMIFS(Table1[Amount],Table1[Category],K29)</f>
        <v>0</v>
      </c>
    </row>
    <row r="30" spans="2:18" outlineLevel="1" x14ac:dyDescent="0.35">
      <c r="B30" s="26" t="str">
        <v>Side Hustle</v>
      </c>
      <c r="C30" s="27">
        <f>SUMIFS(Table1[Amount],Table1[Category],Dashboard!B30)</f>
        <v>0</v>
      </c>
      <c r="D30" s="121"/>
      <c r="E30" s="26" t="str">
        <v>Transport</v>
      </c>
      <c r="F30" s="27">
        <f>SUMIFS(Table1[Amount],Table1[Category],Dashboard!E30)</f>
        <v>0</v>
      </c>
      <c r="K30" s="34" t="s">
        <v>30</v>
      </c>
      <c r="L30" s="35">
        <f>SUM(L28:L29)</f>
        <v>0</v>
      </c>
    </row>
    <row r="31" spans="2:18" outlineLevel="1" x14ac:dyDescent="0.35">
      <c r="B31" s="30" t="s">
        <v>43</v>
      </c>
      <c r="C31" s="31">
        <f>-SUMIFS(Table1[Amount],Table1[Cash Flow Type],"Investment",Table1[Amount],"&lt;0")</f>
        <v>0</v>
      </c>
      <c r="D31" s="121"/>
      <c r="E31" s="26" t="str">
        <v>Groceries</v>
      </c>
      <c r="F31" s="27">
        <f>SUMIFS(Table1[Amount],Table1[Category],Dashboard!E31)</f>
        <v>0</v>
      </c>
    </row>
    <row r="32" spans="2:18" outlineLevel="1" x14ac:dyDescent="0.35">
      <c r="B32" s="36" t="s">
        <v>30</v>
      </c>
      <c r="C32" s="37">
        <f>SUM(C28:C31)</f>
        <v>150</v>
      </c>
      <c r="D32" s="121"/>
      <c r="E32" s="26" t="str">
        <v>Leisure</v>
      </c>
      <c r="F32" s="27">
        <f>SUMIFS(Table1[Amount],Table1[Category],Dashboard!E32)</f>
        <v>0</v>
      </c>
    </row>
    <row r="33" spans="2:9" outlineLevel="1" x14ac:dyDescent="0.35">
      <c r="B33" s="121"/>
      <c r="C33" s="121"/>
      <c r="D33" s="121"/>
      <c r="E33" s="26" t="str">
        <v>Other</v>
      </c>
      <c r="F33" s="27">
        <f>SUMIFS(Table1[Amount],Table1[Category],Dashboard!E33)</f>
        <v>0</v>
      </c>
    </row>
    <row r="34" spans="2:9" outlineLevel="1" x14ac:dyDescent="0.35">
      <c r="B34" s="121"/>
      <c r="C34" s="121"/>
      <c r="D34" s="121"/>
      <c r="E34" s="38" t="s">
        <v>30</v>
      </c>
      <c r="F34" s="39">
        <f>SUM(F28:F33)</f>
        <v>0</v>
      </c>
      <c r="I34" s="123"/>
    </row>
    <row r="36" spans="2:9" x14ac:dyDescent="0.35">
      <c r="B36" s="125"/>
    </row>
    <row r="39" spans="2:9" x14ac:dyDescent="0.35">
      <c r="B39" s="126"/>
      <c r="C39" s="126"/>
      <c r="D39" s="126"/>
    </row>
    <row r="40" spans="2:9" x14ac:dyDescent="0.35">
      <c r="B40" s="126"/>
      <c r="C40" s="126"/>
      <c r="D40" s="126"/>
    </row>
  </sheetData>
  <mergeCells count="14">
    <mergeCell ref="Q9:T12"/>
    <mergeCell ref="Q14:T16"/>
    <mergeCell ref="B40:D40"/>
    <mergeCell ref="N9:O9"/>
    <mergeCell ref="N27:O27"/>
    <mergeCell ref="H27:I27"/>
    <mergeCell ref="K9:L9"/>
    <mergeCell ref="K27:L27"/>
    <mergeCell ref="B9:C9"/>
    <mergeCell ref="E9:F9"/>
    <mergeCell ref="H9:I9"/>
    <mergeCell ref="B27:C27"/>
    <mergeCell ref="E27:F27"/>
    <mergeCell ref="B39:D39"/>
  </mergeCells>
  <phoneticPr fontId="6" type="noConversion"/>
  <conditionalFormatting sqref="C10:C21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{16277568-A8D0-485D-88F8-BAFD7D2378AF}</x14:id>
        </ext>
      </extLst>
    </cfRule>
  </conditionalFormatting>
  <conditionalFormatting sqref="F4">
    <cfRule type="cellIs" dxfId="6" priority="2" operator="lessThan">
      <formula>0</formula>
    </cfRule>
    <cfRule type="cellIs" dxfId="5" priority="3" operator="greaterThan">
      <formula>0</formula>
    </cfRule>
  </conditionalFormatting>
  <conditionalFormatting sqref="F5">
    <cfRule type="cellIs" dxfId="4" priority="1" operator="greaterThan">
      <formula>0</formula>
    </cfRule>
  </conditionalFormatting>
  <conditionalFormatting sqref="F10:F21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{F9A861CC-3FC2-461D-81A7-EF2E28F3DFC5}</x14:id>
        </ext>
      </extLst>
    </cfRule>
  </conditionalFormatting>
  <conditionalFormatting sqref="I4:I5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I10:I21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{FC9D5492-12C4-4045-93AF-799DC609756D}</x14:id>
        </ext>
      </extLst>
    </cfRule>
  </conditionalFormatting>
  <conditionalFormatting sqref="L10:L2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{D944F540-0C9A-4F5B-BAD0-4A0F2BB17861}</x14:id>
        </ext>
      </extLst>
    </cfRule>
  </conditionalFormatting>
  <conditionalFormatting sqref="O10:O21">
    <cfRule type="dataBar" priority="6">
      <dataBar>
        <cfvo type="min"/>
        <cfvo type="max"/>
        <color rgb="FFB089FF"/>
      </dataBar>
      <extLst>
        <ext xmlns:x14="http://schemas.microsoft.com/office/spreadsheetml/2009/9/main" uri="{B025F937-C7B1-47D3-B67F-A62EFF666E3E}">
          <x14:id>{BD2B0BE3-CDFA-4B71-AC5A-6D7A26D58DD7}</x14:id>
        </ext>
      </extLst>
    </cfRule>
  </conditionalFormatting>
  <pageMargins left="0.7" right="0.7" top="0.75" bottom="0.75" header="0.3" footer="0.3"/>
  <pageSetup scale="64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277568-A8D0-485D-88F8-BAFD7D2378AF}">
            <x14:dataBar minLength="0" maxLength="100" border="1" gradient="0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C10:C21</xm:sqref>
        </x14:conditionalFormatting>
        <x14:conditionalFormatting xmlns:xm="http://schemas.microsoft.com/office/excel/2006/main">
          <x14:cfRule type="dataBar" id="{F9A861CC-3FC2-461D-81A7-EF2E28F3DFC5}">
            <x14:dataBar minLength="0" maxLength="100" border="1" gradient="0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F10:F21</xm:sqref>
        </x14:conditionalFormatting>
        <x14:conditionalFormatting xmlns:xm="http://schemas.microsoft.com/office/excel/2006/main">
          <x14:cfRule type="dataBar" id="{FC9D5492-12C4-4045-93AF-799DC609756D}">
            <x14:dataBar minLength="0" maxLength="100" border="1" gradient="0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I10:I21</xm:sqref>
        </x14:conditionalFormatting>
        <x14:conditionalFormatting xmlns:xm="http://schemas.microsoft.com/office/excel/2006/main">
          <x14:cfRule type="dataBar" id="{D944F540-0C9A-4F5B-BAD0-4A0F2BB17861}">
            <x14:dataBar minLength="0" maxLength="100" border="1" gradient="0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L10:L21</xm:sqref>
        </x14:conditionalFormatting>
        <x14:conditionalFormatting xmlns:xm="http://schemas.microsoft.com/office/excel/2006/main">
          <x14:cfRule type="dataBar" id="{BD2B0BE3-CDFA-4B71-AC5A-6D7A26D58D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O10:O21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2A-ABAA-DF47-BE20-91E9C4325B1E}">
  <sheetPr>
    <tabColor theme="9" tint="0.39997558519241921"/>
  </sheetPr>
  <dimension ref="B1:K82"/>
  <sheetViews>
    <sheetView showGridLines="0" zoomScale="99" zoomScaleNormal="56" workbookViewId="0">
      <selection activeCell="B5" sqref="B5"/>
    </sheetView>
  </sheetViews>
  <sheetFormatPr defaultColWidth="11.25" defaultRowHeight="15.5" x14ac:dyDescent="0.4"/>
  <cols>
    <col min="1" max="1" width="5.58203125" style="72" customWidth="1"/>
    <col min="2" max="2" width="11" style="74" customWidth="1"/>
    <col min="3" max="3" width="9.83203125" style="70" customWidth="1"/>
    <col min="4" max="4" width="11" style="70" bestFit="1" customWidth="1"/>
    <col min="5" max="5" width="13.08203125" style="70" bestFit="1" customWidth="1"/>
    <col min="6" max="6" width="20.83203125" style="70" customWidth="1"/>
    <col min="7" max="7" width="54.83203125" style="71" bestFit="1" customWidth="1"/>
    <col min="8" max="8" width="4.83203125" style="72" customWidth="1"/>
    <col min="9" max="10" width="25.5" style="72" customWidth="1"/>
    <col min="11" max="11" width="10.83203125" style="72" bestFit="1" customWidth="1"/>
    <col min="12" max="16384" width="11.25" style="72"/>
  </cols>
  <sheetData>
    <row r="1" spans="2:10" x14ac:dyDescent="0.4">
      <c r="B1" s="70"/>
    </row>
    <row r="2" spans="2:10" ht="20" x14ac:dyDescent="0.55000000000000004">
      <c r="B2" s="78" t="s">
        <v>13</v>
      </c>
      <c r="C2" s="73"/>
      <c r="D2" s="73"/>
      <c r="E2" s="73"/>
      <c r="F2" s="73"/>
    </row>
    <row r="3" spans="2:10" x14ac:dyDescent="0.4">
      <c r="B3" s="70"/>
    </row>
    <row r="4" spans="2:10" x14ac:dyDescent="0.4">
      <c r="B4" s="91" t="s">
        <v>1</v>
      </c>
      <c r="C4" s="91" t="s">
        <v>0</v>
      </c>
      <c r="D4" s="91" t="s">
        <v>3</v>
      </c>
      <c r="E4" s="91" t="s">
        <v>2</v>
      </c>
      <c r="F4" s="91" t="s">
        <v>62</v>
      </c>
      <c r="G4" s="91" t="s">
        <v>16</v>
      </c>
      <c r="I4" s="91" t="s">
        <v>2</v>
      </c>
      <c r="J4" s="91" t="s">
        <v>62</v>
      </c>
    </row>
    <row r="5" spans="2:10" x14ac:dyDescent="0.4">
      <c r="B5" s="93">
        <v>45292</v>
      </c>
      <c r="C5" s="92" t="str">
        <f t="shared" ref="C5" si="0">TEXT(B5,"mmmm")</f>
        <v>January</v>
      </c>
      <c r="D5" s="94">
        <v>150</v>
      </c>
      <c r="E5" s="92" t="s">
        <v>14</v>
      </c>
      <c r="F5" s="92" t="str">
        <f>_xlfn.XLOOKUP(E5,Table2[Category],Table2[Cash Flow Type])</f>
        <v>Income</v>
      </c>
      <c r="G5" s="95" t="s">
        <v>77</v>
      </c>
      <c r="I5" s="92" t="s">
        <v>14</v>
      </c>
      <c r="J5" s="92" t="s">
        <v>5</v>
      </c>
    </row>
    <row r="6" spans="2:10" x14ac:dyDescent="0.4">
      <c r="B6" s="129"/>
      <c r="C6" s="130"/>
      <c r="D6" s="131"/>
      <c r="E6" s="130"/>
      <c r="F6" s="130"/>
      <c r="G6" s="132"/>
      <c r="I6" s="92" t="s">
        <v>15</v>
      </c>
      <c r="J6" s="92" t="s">
        <v>5</v>
      </c>
    </row>
    <row r="7" spans="2:10" x14ac:dyDescent="0.4">
      <c r="B7" s="72"/>
      <c r="C7" s="130"/>
      <c r="D7" s="131"/>
      <c r="E7" s="130"/>
      <c r="F7" s="130"/>
      <c r="G7" s="132"/>
      <c r="I7" s="92" t="s">
        <v>4</v>
      </c>
      <c r="J7" s="92" t="s">
        <v>5</v>
      </c>
    </row>
    <row r="8" spans="2:10" ht="17" x14ac:dyDescent="0.45">
      <c r="B8" s="151" t="s">
        <v>74</v>
      </c>
      <c r="C8" s="130"/>
      <c r="D8" s="131"/>
      <c r="E8" s="130"/>
      <c r="F8" s="130"/>
      <c r="G8" s="132"/>
      <c r="I8" s="92" t="s">
        <v>6</v>
      </c>
      <c r="J8" s="92" t="s">
        <v>9</v>
      </c>
    </row>
    <row r="9" spans="2:10" x14ac:dyDescent="0.4">
      <c r="B9" s="150" t="s">
        <v>75</v>
      </c>
      <c r="C9" s="130"/>
      <c r="D9" s="131"/>
      <c r="E9" s="130"/>
      <c r="F9" s="130"/>
      <c r="G9" s="132"/>
      <c r="I9" s="92" t="s">
        <v>39</v>
      </c>
      <c r="J9" s="92" t="s">
        <v>9</v>
      </c>
    </row>
    <row r="10" spans="2:10" x14ac:dyDescent="0.4">
      <c r="B10" s="150" t="s">
        <v>68</v>
      </c>
      <c r="C10" s="130"/>
      <c r="D10" s="131"/>
      <c r="E10" s="130"/>
      <c r="F10" s="130"/>
      <c r="G10" s="132"/>
      <c r="I10" s="92" t="s">
        <v>7</v>
      </c>
      <c r="J10" s="92" t="s">
        <v>9</v>
      </c>
    </row>
    <row r="11" spans="2:10" x14ac:dyDescent="0.4">
      <c r="B11" s="150" t="s">
        <v>76</v>
      </c>
      <c r="C11" s="130"/>
      <c r="D11" s="131"/>
      <c r="E11" s="130"/>
      <c r="F11" s="130"/>
      <c r="G11" s="132"/>
      <c r="I11" s="92" t="s">
        <v>10</v>
      </c>
      <c r="J11" s="92" t="s">
        <v>9</v>
      </c>
    </row>
    <row r="12" spans="2:10" x14ac:dyDescent="0.4">
      <c r="B12" s="129"/>
      <c r="C12" s="130"/>
      <c r="D12" s="131"/>
      <c r="E12" s="130"/>
      <c r="F12" s="130"/>
      <c r="G12" s="132"/>
      <c r="I12" s="92" t="s">
        <v>44</v>
      </c>
      <c r="J12" s="92" t="s">
        <v>9</v>
      </c>
    </row>
    <row r="13" spans="2:10" x14ac:dyDescent="0.4">
      <c r="B13" s="129"/>
      <c r="C13" s="130"/>
      <c r="D13" s="131"/>
      <c r="E13" s="130"/>
      <c r="F13" s="130"/>
      <c r="G13" s="132"/>
      <c r="I13" s="92" t="s">
        <v>8</v>
      </c>
      <c r="J13" s="92" t="s">
        <v>9</v>
      </c>
    </row>
    <row r="14" spans="2:10" x14ac:dyDescent="0.4">
      <c r="B14" s="129"/>
      <c r="C14" s="130"/>
      <c r="D14" s="131"/>
      <c r="E14" s="130"/>
      <c r="F14" s="130"/>
      <c r="G14" s="132"/>
      <c r="I14" s="92" t="s">
        <v>36</v>
      </c>
      <c r="J14" s="92" t="s">
        <v>37</v>
      </c>
    </row>
    <row r="15" spans="2:10" x14ac:dyDescent="0.4">
      <c r="B15" s="129"/>
      <c r="C15" s="130"/>
      <c r="D15" s="131"/>
      <c r="E15" s="130"/>
      <c r="F15" s="130"/>
      <c r="G15" s="132"/>
      <c r="I15" s="92" t="s">
        <v>38</v>
      </c>
      <c r="J15" s="92" t="s">
        <v>37</v>
      </c>
    </row>
    <row r="16" spans="2:10" x14ac:dyDescent="0.4">
      <c r="B16" s="129"/>
      <c r="C16" s="130"/>
      <c r="D16" s="131"/>
      <c r="E16" s="130"/>
      <c r="F16" s="130"/>
      <c r="G16" s="132"/>
      <c r="I16" s="92" t="s">
        <v>41</v>
      </c>
      <c r="J16" s="92" t="s">
        <v>42</v>
      </c>
    </row>
    <row r="17" spans="2:10" x14ac:dyDescent="0.4">
      <c r="B17" s="129"/>
      <c r="C17" s="130"/>
      <c r="D17" s="131"/>
      <c r="E17" s="130"/>
      <c r="F17" s="130"/>
      <c r="G17" s="132"/>
    </row>
    <row r="18" spans="2:10" x14ac:dyDescent="0.4">
      <c r="B18" s="129"/>
      <c r="C18" s="130"/>
      <c r="D18" s="131"/>
      <c r="E18" s="130"/>
      <c r="F18" s="130"/>
      <c r="G18" s="132"/>
      <c r="I18" s="79" t="s">
        <v>49</v>
      </c>
      <c r="J18" s="80"/>
    </row>
    <row r="19" spans="2:10" x14ac:dyDescent="0.4">
      <c r="B19" s="129"/>
      <c r="C19" s="130"/>
      <c r="D19" s="131"/>
      <c r="E19" s="130"/>
      <c r="F19" s="130"/>
      <c r="G19" s="132"/>
      <c r="I19" s="81" t="s">
        <v>59</v>
      </c>
      <c r="J19" s="82" t="s">
        <v>3</v>
      </c>
    </row>
    <row r="20" spans="2:10" x14ac:dyDescent="0.4">
      <c r="B20" s="129"/>
      <c r="C20" s="130"/>
      <c r="D20" s="131"/>
      <c r="E20" s="130"/>
      <c r="F20" s="130"/>
      <c r="G20" s="132"/>
      <c r="I20" s="85" t="s">
        <v>61</v>
      </c>
      <c r="J20" s="86">
        <v>0</v>
      </c>
    </row>
    <row r="21" spans="2:10" x14ac:dyDescent="0.4">
      <c r="B21" s="129"/>
      <c r="C21" s="130"/>
      <c r="D21" s="131"/>
      <c r="E21" s="130"/>
      <c r="F21" s="130"/>
      <c r="G21" s="132"/>
      <c r="I21" s="87" t="s">
        <v>50</v>
      </c>
      <c r="J21" s="88">
        <v>0</v>
      </c>
    </row>
    <row r="22" spans="2:10" x14ac:dyDescent="0.4">
      <c r="B22" s="129"/>
      <c r="C22" s="130"/>
      <c r="D22" s="131"/>
      <c r="E22" s="130"/>
      <c r="F22" s="130"/>
      <c r="G22" s="132"/>
      <c r="I22" s="87" t="s">
        <v>51</v>
      </c>
      <c r="J22" s="88">
        <v>0</v>
      </c>
    </row>
    <row r="23" spans="2:10" x14ac:dyDescent="0.4">
      <c r="B23" s="129"/>
      <c r="C23" s="130"/>
      <c r="D23" s="131"/>
      <c r="E23" s="130"/>
      <c r="F23" s="130"/>
      <c r="G23" s="132"/>
      <c r="I23" s="87" t="s">
        <v>52</v>
      </c>
      <c r="J23" s="88">
        <v>0</v>
      </c>
    </row>
    <row r="24" spans="2:10" x14ac:dyDescent="0.4">
      <c r="B24" s="129"/>
      <c r="C24" s="130"/>
      <c r="D24" s="131"/>
      <c r="E24" s="130"/>
      <c r="F24" s="130"/>
      <c r="G24" s="132"/>
      <c r="I24" s="87" t="s">
        <v>53</v>
      </c>
      <c r="J24" s="88">
        <v>0</v>
      </c>
    </row>
    <row r="25" spans="2:10" x14ac:dyDescent="0.4">
      <c r="B25" s="129"/>
      <c r="C25" s="130"/>
      <c r="D25" s="131"/>
      <c r="E25" s="130"/>
      <c r="F25" s="130"/>
      <c r="G25" s="132"/>
      <c r="I25" s="87" t="s">
        <v>54</v>
      </c>
      <c r="J25" s="88">
        <v>0</v>
      </c>
    </row>
    <row r="26" spans="2:10" x14ac:dyDescent="0.4">
      <c r="B26" s="129"/>
      <c r="C26" s="130"/>
      <c r="D26" s="131"/>
      <c r="E26" s="130"/>
      <c r="F26" s="130"/>
      <c r="G26" s="132"/>
      <c r="I26" s="87" t="s">
        <v>55</v>
      </c>
      <c r="J26" s="88">
        <v>0</v>
      </c>
    </row>
    <row r="27" spans="2:10" x14ac:dyDescent="0.4">
      <c r="B27" s="129"/>
      <c r="C27" s="130"/>
      <c r="D27" s="131"/>
      <c r="E27" s="130"/>
      <c r="F27" s="130"/>
      <c r="G27" s="132"/>
      <c r="I27" s="87" t="s">
        <v>56</v>
      </c>
      <c r="J27" s="88">
        <v>0</v>
      </c>
    </row>
    <row r="28" spans="2:10" x14ac:dyDescent="0.4">
      <c r="B28" s="129"/>
      <c r="C28" s="130"/>
      <c r="D28" s="131"/>
      <c r="E28" s="130"/>
      <c r="F28" s="130"/>
      <c r="G28" s="132"/>
      <c r="I28" s="87" t="s">
        <v>57</v>
      </c>
      <c r="J28" s="88">
        <v>0</v>
      </c>
    </row>
    <row r="29" spans="2:10" x14ac:dyDescent="0.4">
      <c r="B29" s="129"/>
      <c r="C29" s="130"/>
      <c r="D29" s="131"/>
      <c r="E29" s="130"/>
      <c r="F29" s="130"/>
      <c r="G29" s="132"/>
      <c r="I29" s="89" t="s">
        <v>58</v>
      </c>
      <c r="J29" s="90">
        <v>0</v>
      </c>
    </row>
    <row r="30" spans="2:10" x14ac:dyDescent="0.4">
      <c r="B30" s="129"/>
      <c r="C30" s="130"/>
      <c r="D30" s="131"/>
      <c r="E30" s="130"/>
      <c r="F30" s="130"/>
      <c r="G30" s="132"/>
      <c r="I30" s="83" t="s">
        <v>30</v>
      </c>
      <c r="J30" s="84">
        <f>SUM(J20:J29)</f>
        <v>0</v>
      </c>
    </row>
    <row r="31" spans="2:10" x14ac:dyDescent="0.4">
      <c r="B31" s="129"/>
      <c r="C31" s="130"/>
      <c r="D31" s="131"/>
      <c r="E31" s="130"/>
      <c r="F31" s="130"/>
      <c r="G31" s="132"/>
    </row>
    <row r="32" spans="2:10" x14ac:dyDescent="0.4">
      <c r="B32" s="129"/>
      <c r="C32" s="130"/>
      <c r="D32" s="131"/>
      <c r="E32" s="130"/>
      <c r="F32" s="130"/>
      <c r="G32" s="132"/>
      <c r="I32" s="79" t="s">
        <v>60</v>
      </c>
      <c r="J32" s="80"/>
    </row>
    <row r="33" spans="2:10" x14ac:dyDescent="0.4">
      <c r="B33" s="129"/>
      <c r="C33" s="130"/>
      <c r="D33" s="131"/>
      <c r="E33" s="130"/>
      <c r="F33" s="130"/>
      <c r="G33" s="132"/>
      <c r="I33" s="81" t="s">
        <v>59</v>
      </c>
      <c r="J33" s="82" t="s">
        <v>3</v>
      </c>
    </row>
    <row r="34" spans="2:10" x14ac:dyDescent="0.4">
      <c r="B34" s="129"/>
      <c r="C34" s="130"/>
      <c r="D34" s="131"/>
      <c r="E34" s="130"/>
      <c r="F34" s="130"/>
      <c r="G34" s="132"/>
      <c r="I34" s="85" t="s">
        <v>61</v>
      </c>
      <c r="J34" s="86">
        <v>0</v>
      </c>
    </row>
    <row r="35" spans="2:10" x14ac:dyDescent="0.4">
      <c r="B35" s="129"/>
      <c r="C35" s="130"/>
      <c r="D35" s="131"/>
      <c r="E35" s="130"/>
      <c r="F35" s="130"/>
      <c r="G35" s="132"/>
      <c r="I35" s="87" t="s">
        <v>50</v>
      </c>
      <c r="J35" s="88">
        <v>0</v>
      </c>
    </row>
    <row r="36" spans="2:10" x14ac:dyDescent="0.4">
      <c r="B36" s="129"/>
      <c r="C36" s="130"/>
      <c r="D36" s="131"/>
      <c r="E36" s="130"/>
      <c r="F36" s="130"/>
      <c r="G36" s="132"/>
      <c r="I36" s="87" t="s">
        <v>51</v>
      </c>
      <c r="J36" s="88">
        <v>0</v>
      </c>
    </row>
    <row r="37" spans="2:10" x14ac:dyDescent="0.4">
      <c r="B37" s="129"/>
      <c r="C37" s="130"/>
      <c r="D37" s="131"/>
      <c r="E37" s="130"/>
      <c r="F37" s="130"/>
      <c r="G37" s="132"/>
      <c r="I37" s="87" t="s">
        <v>52</v>
      </c>
      <c r="J37" s="88">
        <v>0</v>
      </c>
    </row>
    <row r="38" spans="2:10" x14ac:dyDescent="0.4">
      <c r="B38" s="129"/>
      <c r="C38" s="130"/>
      <c r="D38" s="131"/>
      <c r="E38" s="130"/>
      <c r="F38" s="130"/>
      <c r="G38" s="132"/>
      <c r="I38" s="87" t="s">
        <v>53</v>
      </c>
      <c r="J38" s="88">
        <v>0</v>
      </c>
    </row>
    <row r="39" spans="2:10" x14ac:dyDescent="0.4">
      <c r="B39" s="129"/>
      <c r="C39" s="130"/>
      <c r="D39" s="131"/>
      <c r="E39" s="130"/>
      <c r="F39" s="130"/>
      <c r="G39" s="132"/>
      <c r="I39" s="87" t="s">
        <v>54</v>
      </c>
      <c r="J39" s="88">
        <v>0</v>
      </c>
    </row>
    <row r="40" spans="2:10" x14ac:dyDescent="0.4">
      <c r="B40" s="129"/>
      <c r="C40" s="130"/>
      <c r="D40" s="131"/>
      <c r="E40" s="130"/>
      <c r="F40" s="130"/>
      <c r="G40" s="132"/>
      <c r="I40" s="87" t="s">
        <v>55</v>
      </c>
      <c r="J40" s="88">
        <v>0</v>
      </c>
    </row>
    <row r="41" spans="2:10" x14ac:dyDescent="0.4">
      <c r="B41" s="129"/>
      <c r="C41" s="130"/>
      <c r="D41" s="131"/>
      <c r="E41" s="130"/>
      <c r="F41" s="130"/>
      <c r="G41" s="132"/>
      <c r="I41" s="87" t="s">
        <v>56</v>
      </c>
      <c r="J41" s="88">
        <v>0</v>
      </c>
    </row>
    <row r="42" spans="2:10" x14ac:dyDescent="0.4">
      <c r="B42" s="129"/>
      <c r="C42" s="130"/>
      <c r="D42" s="131"/>
      <c r="E42" s="130"/>
      <c r="F42" s="130"/>
      <c r="G42" s="132"/>
      <c r="I42" s="87" t="s">
        <v>57</v>
      </c>
      <c r="J42" s="88">
        <v>0</v>
      </c>
    </row>
    <row r="43" spans="2:10" x14ac:dyDescent="0.4">
      <c r="B43" s="129"/>
      <c r="C43" s="130"/>
      <c r="D43" s="131"/>
      <c r="E43" s="130"/>
      <c r="F43" s="130"/>
      <c r="G43" s="132"/>
      <c r="I43" s="89" t="s">
        <v>58</v>
      </c>
      <c r="J43" s="90">
        <v>0</v>
      </c>
    </row>
    <row r="44" spans="2:10" x14ac:dyDescent="0.4">
      <c r="B44" s="129"/>
      <c r="C44" s="130"/>
      <c r="D44" s="131"/>
      <c r="E44" s="130"/>
      <c r="F44" s="130"/>
      <c r="G44" s="132"/>
      <c r="I44" s="83" t="s">
        <v>30</v>
      </c>
      <c r="J44" s="84">
        <f>SUM(J34:J43)</f>
        <v>0</v>
      </c>
    </row>
    <row r="45" spans="2:10" x14ac:dyDescent="0.4">
      <c r="B45" s="129"/>
      <c r="C45" s="130"/>
      <c r="D45" s="131"/>
      <c r="E45" s="130"/>
      <c r="F45" s="130"/>
      <c r="G45" s="132"/>
    </row>
    <row r="46" spans="2:10" x14ac:dyDescent="0.4">
      <c r="B46" s="129"/>
      <c r="C46" s="130"/>
      <c r="D46" s="131"/>
      <c r="E46" s="130"/>
      <c r="F46" s="130"/>
      <c r="G46" s="132"/>
      <c r="I46" s="75"/>
    </row>
    <row r="47" spans="2:10" x14ac:dyDescent="0.4">
      <c r="B47" s="129"/>
      <c r="C47" s="130"/>
      <c r="D47" s="131"/>
      <c r="E47" s="130"/>
      <c r="F47" s="130"/>
      <c r="G47" s="132"/>
    </row>
    <row r="48" spans="2:10" x14ac:dyDescent="0.4">
      <c r="B48" s="129"/>
      <c r="C48" s="130"/>
      <c r="D48" s="131"/>
      <c r="E48" s="130"/>
      <c r="F48" s="130"/>
      <c r="G48" s="132"/>
    </row>
    <row r="49" spans="2:11" x14ac:dyDescent="0.4">
      <c r="B49" s="129"/>
      <c r="C49" s="130"/>
      <c r="D49" s="131"/>
      <c r="E49" s="130"/>
      <c r="F49" s="130"/>
      <c r="G49" s="132"/>
      <c r="I49" s="75"/>
      <c r="K49" s="71"/>
    </row>
    <row r="50" spans="2:11" x14ac:dyDescent="0.4">
      <c r="B50" s="129"/>
      <c r="C50" s="130"/>
      <c r="D50" s="131"/>
      <c r="E50" s="130"/>
      <c r="F50" s="130"/>
      <c r="G50" s="132"/>
      <c r="K50" s="76"/>
    </row>
    <row r="51" spans="2:11" x14ac:dyDescent="0.4">
      <c r="B51" s="129"/>
      <c r="C51" s="130"/>
      <c r="D51" s="131"/>
      <c r="E51" s="130"/>
      <c r="F51" s="130"/>
      <c r="G51" s="132"/>
      <c r="K51" s="76"/>
    </row>
    <row r="52" spans="2:11" x14ac:dyDescent="0.4">
      <c r="B52" s="129"/>
      <c r="C52" s="130"/>
      <c r="D52" s="131"/>
      <c r="E52" s="130"/>
      <c r="F52" s="130"/>
      <c r="G52" s="132"/>
      <c r="K52" s="76"/>
    </row>
    <row r="53" spans="2:11" x14ac:dyDescent="0.4">
      <c r="B53" s="129"/>
      <c r="C53" s="130"/>
      <c r="D53" s="131"/>
      <c r="E53" s="130"/>
      <c r="F53" s="130"/>
      <c r="G53" s="132"/>
      <c r="K53" s="77"/>
    </row>
    <row r="54" spans="2:11" x14ac:dyDescent="0.4">
      <c r="B54" s="129"/>
      <c r="C54" s="130"/>
      <c r="D54" s="131"/>
      <c r="E54" s="130"/>
      <c r="F54" s="130"/>
      <c r="G54" s="132"/>
    </row>
    <row r="55" spans="2:11" x14ac:dyDescent="0.4">
      <c r="B55" s="129"/>
      <c r="C55" s="130"/>
      <c r="D55" s="131"/>
      <c r="E55" s="130"/>
      <c r="F55" s="130"/>
      <c r="G55" s="132"/>
    </row>
    <row r="56" spans="2:11" x14ac:dyDescent="0.4">
      <c r="B56" s="129"/>
      <c r="C56" s="130"/>
      <c r="D56" s="131"/>
      <c r="E56" s="130"/>
      <c r="F56" s="130"/>
      <c r="G56" s="132"/>
    </row>
    <row r="57" spans="2:11" x14ac:dyDescent="0.4">
      <c r="B57" s="129"/>
      <c r="C57" s="130"/>
      <c r="D57" s="131"/>
      <c r="E57" s="130"/>
      <c r="F57" s="130"/>
      <c r="G57" s="132"/>
    </row>
    <row r="58" spans="2:11" x14ac:dyDescent="0.4">
      <c r="B58" s="129"/>
      <c r="C58" s="130"/>
      <c r="D58" s="131"/>
      <c r="E58" s="130"/>
      <c r="F58" s="130"/>
      <c r="G58" s="132"/>
    </row>
    <row r="59" spans="2:11" x14ac:dyDescent="0.4">
      <c r="B59" s="129"/>
      <c r="C59" s="130"/>
      <c r="D59" s="131"/>
      <c r="E59" s="130"/>
      <c r="F59" s="130"/>
      <c r="G59" s="132"/>
    </row>
    <row r="60" spans="2:11" x14ac:dyDescent="0.4">
      <c r="B60" s="129"/>
      <c r="C60" s="130"/>
      <c r="D60" s="131"/>
      <c r="E60" s="130"/>
      <c r="F60" s="130"/>
      <c r="G60" s="132"/>
    </row>
    <row r="61" spans="2:11" x14ac:dyDescent="0.4">
      <c r="B61" s="129"/>
      <c r="C61" s="130"/>
      <c r="D61" s="131"/>
      <c r="E61" s="130"/>
      <c r="F61" s="130"/>
      <c r="G61" s="132"/>
    </row>
    <row r="62" spans="2:11" x14ac:dyDescent="0.4">
      <c r="B62" s="129"/>
      <c r="C62" s="130"/>
      <c r="D62" s="131"/>
      <c r="E62" s="130"/>
      <c r="F62" s="130"/>
      <c r="G62" s="132"/>
    </row>
    <row r="63" spans="2:11" x14ac:dyDescent="0.4">
      <c r="B63" s="129"/>
      <c r="C63" s="130"/>
      <c r="D63" s="131"/>
      <c r="E63" s="130"/>
      <c r="F63" s="130"/>
      <c r="G63" s="132"/>
    </row>
    <row r="64" spans="2:11" x14ac:dyDescent="0.4">
      <c r="B64" s="129"/>
      <c r="C64" s="130"/>
      <c r="D64" s="131"/>
      <c r="E64" s="130"/>
      <c r="F64" s="130"/>
      <c r="G64" s="132"/>
    </row>
    <row r="65" spans="2:7" x14ac:dyDescent="0.4">
      <c r="B65" s="129"/>
      <c r="C65" s="130"/>
      <c r="D65" s="131"/>
      <c r="E65" s="130"/>
      <c r="F65" s="130"/>
      <c r="G65" s="132"/>
    </row>
    <row r="66" spans="2:7" x14ac:dyDescent="0.4">
      <c r="B66" s="129"/>
      <c r="C66" s="130"/>
      <c r="D66" s="131"/>
      <c r="E66" s="130"/>
      <c r="F66" s="130"/>
      <c r="G66" s="132"/>
    </row>
    <row r="67" spans="2:7" x14ac:dyDescent="0.4">
      <c r="B67" s="129"/>
      <c r="C67" s="130"/>
      <c r="D67" s="131"/>
      <c r="E67" s="130"/>
      <c r="F67" s="130"/>
      <c r="G67" s="132"/>
    </row>
    <row r="68" spans="2:7" x14ac:dyDescent="0.4">
      <c r="B68" s="129"/>
      <c r="C68" s="130"/>
      <c r="D68" s="131"/>
      <c r="E68" s="130"/>
      <c r="F68" s="130"/>
      <c r="G68" s="132"/>
    </row>
    <row r="69" spans="2:7" x14ac:dyDescent="0.4">
      <c r="B69" s="129"/>
      <c r="C69" s="130"/>
      <c r="D69" s="131"/>
      <c r="E69" s="130"/>
      <c r="F69" s="130"/>
      <c r="G69" s="132"/>
    </row>
    <row r="70" spans="2:7" x14ac:dyDescent="0.4">
      <c r="B70" s="129"/>
      <c r="C70" s="130"/>
      <c r="D70" s="131"/>
      <c r="E70" s="130"/>
      <c r="F70" s="130"/>
      <c r="G70" s="132"/>
    </row>
    <row r="71" spans="2:7" x14ac:dyDescent="0.4">
      <c r="B71" s="129"/>
      <c r="C71" s="130"/>
      <c r="D71" s="131"/>
      <c r="E71" s="130"/>
      <c r="F71" s="130"/>
      <c r="G71" s="132"/>
    </row>
    <row r="72" spans="2:7" x14ac:dyDescent="0.4">
      <c r="B72" s="129"/>
      <c r="C72" s="130"/>
      <c r="D72" s="131"/>
      <c r="E72" s="130"/>
      <c r="F72" s="130"/>
      <c r="G72" s="132"/>
    </row>
    <row r="73" spans="2:7" x14ac:dyDescent="0.4">
      <c r="B73" s="129"/>
      <c r="C73" s="130"/>
      <c r="D73" s="131"/>
      <c r="E73" s="130"/>
      <c r="F73" s="130"/>
      <c r="G73" s="132"/>
    </row>
    <row r="74" spans="2:7" x14ac:dyDescent="0.4">
      <c r="B74" s="129"/>
      <c r="C74" s="130"/>
      <c r="D74" s="131"/>
      <c r="E74" s="130"/>
      <c r="F74" s="130"/>
      <c r="G74" s="132"/>
    </row>
    <row r="75" spans="2:7" x14ac:dyDescent="0.4">
      <c r="B75" s="129"/>
      <c r="C75" s="130"/>
      <c r="D75" s="131"/>
      <c r="E75" s="130"/>
      <c r="F75" s="130"/>
      <c r="G75" s="132"/>
    </row>
    <row r="76" spans="2:7" x14ac:dyDescent="0.4">
      <c r="B76" s="129"/>
      <c r="C76" s="130"/>
      <c r="D76" s="131"/>
      <c r="E76" s="130"/>
      <c r="F76" s="130"/>
      <c r="G76" s="132"/>
    </row>
    <row r="77" spans="2:7" x14ac:dyDescent="0.4">
      <c r="B77" s="129"/>
      <c r="C77" s="130"/>
      <c r="D77" s="131"/>
      <c r="E77" s="130"/>
      <c r="F77" s="130"/>
      <c r="G77" s="132"/>
    </row>
    <row r="78" spans="2:7" x14ac:dyDescent="0.4">
      <c r="B78" s="129"/>
      <c r="C78" s="130"/>
      <c r="D78" s="131"/>
      <c r="E78" s="130"/>
      <c r="F78" s="130"/>
      <c r="G78" s="132"/>
    </row>
    <row r="79" spans="2:7" x14ac:dyDescent="0.4">
      <c r="B79" s="129"/>
      <c r="C79" s="130"/>
      <c r="D79" s="131"/>
      <c r="E79" s="130"/>
      <c r="F79" s="130"/>
      <c r="G79" s="132"/>
    </row>
    <row r="80" spans="2:7" ht="15.65" customHeight="1" x14ac:dyDescent="0.4">
      <c r="B80" s="129"/>
      <c r="C80" s="130"/>
      <c r="D80" s="131"/>
      <c r="E80" s="130"/>
      <c r="F80" s="130"/>
      <c r="G80" s="132"/>
    </row>
    <row r="81" spans="2:7" x14ac:dyDescent="0.4">
      <c r="B81" s="129"/>
      <c r="C81" s="130"/>
      <c r="D81" s="131"/>
      <c r="E81" s="130"/>
      <c r="F81" s="130"/>
      <c r="G81" s="132"/>
    </row>
    <row r="82" spans="2:7" x14ac:dyDescent="0.4">
      <c r="B82" s="129"/>
      <c r="C82" s="130"/>
      <c r="D82" s="131"/>
      <c r="E82" s="130"/>
      <c r="F82" s="130"/>
      <c r="G82" s="132"/>
    </row>
  </sheetData>
  <mergeCells count="2">
    <mergeCell ref="I18:J18"/>
    <mergeCell ref="I32:J32"/>
  </mergeCells>
  <phoneticPr fontId="6" type="noConversion"/>
  <conditionalFormatting sqref="L50:L53">
    <cfRule type="containsText" dxfId="1" priority="1" operator="containsText" text="Yes">
      <formula>NOT(ISERROR(SEARCH("Yes",L50)))</formula>
    </cfRule>
    <cfRule type="containsText" dxfId="0" priority="2" operator="containsText" text="No">
      <formula>NOT(ISERROR(SEARCH("No",L50)))</formula>
    </cfRule>
  </conditionalFormatting>
  <dataValidations count="2">
    <dataValidation type="list" allowBlank="1" showInputMessage="1" showErrorMessage="1" sqref="L50:L53" xr:uid="{E9FD3B64-02D4-408F-8B23-860A2F996536}">
      <formula1>"Yes,No"</formula1>
    </dataValidation>
    <dataValidation type="list" allowBlank="1" showInputMessage="1" showErrorMessage="1" sqref="E5" xr:uid="{6AFCEF82-14F1-4F3F-93A9-E86D61F38222}">
      <formula1>$I$5:$I$16</formula1>
    </dataValidation>
  </dataValidations>
  <pageMargins left="0.7" right="0.7" top="0.75" bottom="0.75" header="0.3" footer="0.3"/>
  <pageSetup scale="58" orientation="landscape" horizontalDpi="1200" verticalDpi="1200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578D-6FE5-4CDE-9140-3E0F42884470}">
  <sheetPr>
    <tabColor theme="9" tint="0.59999389629810485"/>
  </sheetPr>
  <dimension ref="B3:O18"/>
  <sheetViews>
    <sheetView zoomScale="81" zoomScaleNormal="162" workbookViewId="0"/>
  </sheetViews>
  <sheetFormatPr defaultColWidth="8.6640625" defaultRowHeight="17" x14ac:dyDescent="0.45"/>
  <cols>
    <col min="1" max="1" width="8.6640625" style="99"/>
    <col min="2" max="2" width="10.58203125" style="96" customWidth="1"/>
    <col min="3" max="3" width="10.58203125" style="97" customWidth="1"/>
    <col min="4" max="4" width="12.58203125" style="98" customWidth="1"/>
    <col min="5" max="5" width="16" style="98" bestFit="1" customWidth="1"/>
    <col min="6" max="6" width="6.5" style="99" customWidth="1"/>
    <col min="7" max="7" width="17" style="99" bestFit="1" customWidth="1"/>
    <col min="8" max="8" width="10.58203125" style="99" bestFit="1" customWidth="1"/>
    <col min="9" max="9" width="8.6640625" style="99"/>
    <col min="10" max="10" width="16.4140625" style="99" customWidth="1"/>
    <col min="11" max="11" width="7.5" style="99" customWidth="1"/>
    <col min="12" max="16384" width="8.6640625" style="99"/>
  </cols>
  <sheetData>
    <row r="3" spans="2:15" x14ac:dyDescent="0.45">
      <c r="G3" s="100" t="s">
        <v>18</v>
      </c>
      <c r="H3" s="101"/>
      <c r="I3" s="99" t="s">
        <v>69</v>
      </c>
    </row>
    <row r="4" spans="2:15" x14ac:dyDescent="0.45">
      <c r="B4" s="112" t="str" cm="1">
        <f t="array" ref="B4:B5">Table1[[#All],[Month]]</f>
        <v>Month</v>
      </c>
      <c r="C4" s="113" t="str" cm="1">
        <f t="array" ref="C4:C5">Table1[[#All],[Amount]]</f>
        <v>Amount</v>
      </c>
      <c r="D4" s="114" t="str" cm="1">
        <f t="array" ref="D4:D5">Table1[[#All],[Category]]</f>
        <v>Category</v>
      </c>
      <c r="E4" s="115" t="str" cm="1">
        <f t="array" ref="E4:E5">Table1[[#All],[Cash Flow Type]]</f>
        <v>Cash Flow Type</v>
      </c>
    </row>
    <row r="5" spans="2:15" x14ac:dyDescent="0.45">
      <c r="B5" s="96" t="str">
        <v>January</v>
      </c>
      <c r="C5" s="97">
        <v>150</v>
      </c>
      <c r="D5" s="98" t="str">
        <v>Paycheck</v>
      </c>
      <c r="E5" s="98" t="str">
        <v>Income</v>
      </c>
      <c r="G5" s="100" t="s">
        <v>63</v>
      </c>
      <c r="H5" s="101"/>
    </row>
    <row r="6" spans="2:15" x14ac:dyDescent="0.45">
      <c r="G6" s="102" t="s">
        <v>14</v>
      </c>
      <c r="H6" s="103">
        <f>SUMIFS(_xlfn.ANCHORARRAY($C$4),_xlfn.ANCHORARRAY($B$4),$G$3,_xlfn.ANCHORARRAY($D$4),$G6)</f>
        <v>150</v>
      </c>
    </row>
    <row r="7" spans="2:15" x14ac:dyDescent="0.45">
      <c r="G7" s="104" t="s">
        <v>15</v>
      </c>
      <c r="H7" s="105">
        <f>SUMIFS(_xlfn.ANCHORARRAY($C$4),_xlfn.ANCHORARRAY($B$4),$G$3,_xlfn.ANCHORARRAY($D$4),$G7)</f>
        <v>0</v>
      </c>
      <c r="O7" s="99" t="s">
        <v>70</v>
      </c>
    </row>
    <row r="8" spans="2:15" x14ac:dyDescent="0.45">
      <c r="G8" s="104" t="s">
        <v>4</v>
      </c>
      <c r="H8" s="105">
        <f>SUMIFS(_xlfn.ANCHORARRAY($C$4),_xlfn.ANCHORARRAY($B$4),$G$3,_xlfn.ANCHORARRAY($D$4),$G8)</f>
        <v>0</v>
      </c>
    </row>
    <row r="9" spans="2:15" x14ac:dyDescent="0.45">
      <c r="G9" s="104" t="s">
        <v>6</v>
      </c>
      <c r="H9" s="105">
        <f>SUMIFS(_xlfn.ANCHORARRAY($C$4),_xlfn.ANCHORARRAY($B$4),$G$3,_xlfn.ANCHORARRAY($D$4),$G9)</f>
        <v>0</v>
      </c>
    </row>
    <row r="10" spans="2:15" x14ac:dyDescent="0.45">
      <c r="G10" s="104" t="s">
        <v>39</v>
      </c>
      <c r="H10" s="105">
        <f>SUMIFS(_xlfn.ANCHORARRAY($C$4),_xlfn.ANCHORARRAY($B$4),$G$3,_xlfn.ANCHORARRAY($D$4),$G10)</f>
        <v>0</v>
      </c>
    </row>
    <row r="11" spans="2:15" x14ac:dyDescent="0.45">
      <c r="G11" s="104" t="s">
        <v>7</v>
      </c>
      <c r="H11" s="105">
        <f>SUMIFS(_xlfn.ANCHORARRAY($C$4),_xlfn.ANCHORARRAY($B$4),$G$3,_xlfn.ANCHORARRAY($D$4),$G11)</f>
        <v>0</v>
      </c>
    </row>
    <row r="12" spans="2:15" x14ac:dyDescent="0.45">
      <c r="G12" s="104" t="s">
        <v>10</v>
      </c>
      <c r="H12" s="105">
        <f>SUMIFS(_xlfn.ANCHORARRAY($C$4),_xlfn.ANCHORARRAY($B$4),$G$3,_xlfn.ANCHORARRAY($D$4),$G12)</f>
        <v>0</v>
      </c>
    </row>
    <row r="13" spans="2:15" x14ac:dyDescent="0.45">
      <c r="G13" s="104" t="s">
        <v>44</v>
      </c>
      <c r="H13" s="105">
        <f>SUMIFS(_xlfn.ANCHORARRAY($C$4),_xlfn.ANCHORARRAY($B$4),$G$3,_xlfn.ANCHORARRAY($D$4),$G13)</f>
        <v>0</v>
      </c>
    </row>
    <row r="14" spans="2:15" x14ac:dyDescent="0.45">
      <c r="G14" s="106" t="s">
        <v>8</v>
      </c>
      <c r="H14" s="107">
        <f>SUMIFS(_xlfn.ANCHORARRAY($C$4),_xlfn.ANCHORARRAY($B$4),$G$3,_xlfn.ANCHORARRAY($D$4),$G14)</f>
        <v>0</v>
      </c>
    </row>
    <row r="16" spans="2:15" x14ac:dyDescent="0.45">
      <c r="G16" s="108" t="s">
        <v>65</v>
      </c>
      <c r="H16" s="109"/>
    </row>
    <row r="17" spans="7:8" x14ac:dyDescent="0.45">
      <c r="G17" s="102" t="s">
        <v>5</v>
      </c>
      <c r="H17" s="111">
        <f>IFERROR(SUM(H6:H8)/SUM($H$6:$H$14),"N/A")</f>
        <v>1</v>
      </c>
    </row>
    <row r="18" spans="7:8" x14ac:dyDescent="0.45">
      <c r="G18" s="106" t="s">
        <v>64</v>
      </c>
      <c r="H18" s="110">
        <f>IFERROR(SUM(H9:H14)/SUM($H$6:$H$14),"N/A")</f>
        <v>0</v>
      </c>
    </row>
  </sheetData>
  <mergeCells count="3">
    <mergeCell ref="G5:H5"/>
    <mergeCell ref="G3:H3"/>
    <mergeCell ref="G16:H16"/>
  </mergeCells>
  <dataValidations count="1">
    <dataValidation type="list" allowBlank="1" showInputMessage="1" showErrorMessage="1" sqref="G3" xr:uid="{37185D1D-C37C-4720-8E82-5A4BA368A0FC}">
      <formula1>"January,February,March,April,May,June,July,August,September,October,November,December"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44A493E07B946A021D300F208F376" ma:contentTypeVersion="11" ma:contentTypeDescription="Create a new document." ma:contentTypeScope="" ma:versionID="da006398c3a8d179ed27a8cac35e9c1d">
  <xsd:schema xmlns:xsd="http://www.w3.org/2001/XMLSchema" xmlns:xs="http://www.w3.org/2001/XMLSchema" xmlns:p="http://schemas.microsoft.com/office/2006/metadata/properties" xmlns:ns3="357b250f-b336-4715-a201-cc54ac47774e" xmlns:ns4="c21d66f7-06bd-4462-8cc9-20931e1b338f" targetNamespace="http://schemas.microsoft.com/office/2006/metadata/properties" ma:root="true" ma:fieldsID="2420d5cc0d2d7cfe1d81e7dc5660c1d8" ns3:_="" ns4:_="">
    <xsd:import namespace="357b250f-b336-4715-a201-cc54ac47774e"/>
    <xsd:import namespace="c21d66f7-06bd-4462-8cc9-20931e1b33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b250f-b336-4715-a201-cc54ac477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d66f7-06bd-4462-8cc9-20931e1b3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7b250f-b336-4715-a201-cc54ac47774e" xsi:nil="true"/>
  </documentManagement>
</p:properties>
</file>

<file path=customXml/itemProps1.xml><?xml version="1.0" encoding="utf-8"?>
<ds:datastoreItem xmlns:ds="http://schemas.openxmlformats.org/officeDocument/2006/customXml" ds:itemID="{9F434D19-F37A-412B-9560-E43301368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C92706-5481-4D4C-A22F-A7CD274CF3BA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57b250f-b336-4715-a201-cc54ac47774e"/>
    <ds:schemaRef ds:uri="c21d66f7-06bd-4462-8cc9-20931e1b338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F7B82-E4C1-4140-B1C9-7A283B446B09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357b250f-b336-4715-a201-cc54ac47774e"/>
    <ds:schemaRef ds:uri="http://schemas.openxmlformats.org/package/2006/metadata/core-properties"/>
    <ds:schemaRef ds:uri="c21d66f7-06bd-4462-8cc9-20931e1b338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Dashboard</vt:lpstr>
      <vt:lpstr>Entries</vt:lpstr>
      <vt:lpstr>Monthly Breakdowns</vt:lpstr>
      <vt:lpstr>Dashboard!Print_Area</vt:lpstr>
      <vt:lpstr>Entries!Print_Area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Career Principles</dc:creator>
  <cp:lastModifiedBy>Zachary Tushaus</cp:lastModifiedBy>
  <cp:lastPrinted>2024-01-30T01:25:11Z</cp:lastPrinted>
  <dcterms:created xsi:type="dcterms:W3CDTF">2023-12-11T08:35:00Z</dcterms:created>
  <dcterms:modified xsi:type="dcterms:W3CDTF">2024-07-01T22:34:39Z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0x010100B4644A493E07B946A021D300F208F376</vt:lpwstr>
  </property>
</Properties>
</file>